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3820" windowHeight="10110" tabRatio="405"/>
  </bookViews>
  <sheets>
    <sheet name="სრული" sheetId="1" r:id="rId1"/>
  </sheets>
  <definedNames>
    <definedName name="_xlnm._FilterDatabase" localSheetId="0" hidden="1">სრული!$B$2:$AA$82</definedName>
    <definedName name="_GoBack" localSheetId="0">სრული!$H$57</definedName>
  </definedNames>
  <calcPr calcId="125725"/>
</workbook>
</file>

<file path=xl/calcChain.xml><?xml version="1.0" encoding="utf-8"?>
<calcChain xmlns="http://schemas.openxmlformats.org/spreadsheetml/2006/main">
  <c r="T50" i="1"/>
  <c r="W50"/>
  <c r="Z46"/>
  <c r="AA46" s="1"/>
  <c r="Z47"/>
  <c r="AA47" s="1"/>
  <c r="Z48"/>
  <c r="AA48" s="1"/>
  <c r="Z49"/>
  <c r="AA49" s="1"/>
  <c r="H45"/>
  <c r="H46"/>
  <c r="H48"/>
  <c r="H49"/>
  <c r="H47"/>
  <c r="Z45"/>
  <c r="AA45" s="1"/>
  <c r="Z34"/>
  <c r="AA34" s="1"/>
  <c r="Z35"/>
  <c r="AA35" s="1"/>
  <c r="Z36"/>
  <c r="AA36" s="1"/>
  <c r="Z37"/>
  <c r="AA37" s="1"/>
  <c r="Z38"/>
  <c r="AA38" s="1"/>
  <c r="Z39"/>
  <c r="AA39" s="1"/>
  <c r="Z40"/>
  <c r="AA40" s="1"/>
  <c r="Z41"/>
  <c r="AA41" s="1"/>
  <c r="Z42"/>
  <c r="AA42" s="1"/>
  <c r="Z43"/>
  <c r="AA43" s="1"/>
  <c r="Z44"/>
  <c r="AA44" s="1"/>
  <c r="Z50"/>
  <c r="AA50" s="1"/>
  <c r="Z51"/>
  <c r="AA51" s="1"/>
  <c r="Z52"/>
  <c r="AA52" s="1"/>
  <c r="Z53"/>
  <c r="AA53" s="1"/>
  <c r="Z54"/>
  <c r="AA54" s="1"/>
  <c r="Z55"/>
  <c r="AA55" s="1"/>
  <c r="Z56"/>
  <c r="AA56" s="1"/>
  <c r="Z57"/>
  <c r="AA57" s="1"/>
  <c r="Z58"/>
  <c r="AA58" s="1"/>
  <c r="Z59"/>
  <c r="AA59" s="1"/>
  <c r="Z60"/>
  <c r="AA60" s="1"/>
  <c r="Z61"/>
  <c r="AA61" s="1"/>
  <c r="Z62"/>
  <c r="AA62" s="1"/>
  <c r="Z63"/>
  <c r="AA63" s="1"/>
  <c r="Z64"/>
  <c r="AA64" s="1"/>
  <c r="Z65"/>
  <c r="AA65" s="1"/>
  <c r="Z66"/>
  <c r="AA66" s="1"/>
  <c r="Z67"/>
  <c r="AA67" s="1"/>
  <c r="Z68"/>
  <c r="AA68" s="1"/>
  <c r="Z69"/>
  <c r="AA69" s="1"/>
  <c r="Z70"/>
  <c r="AA70" s="1"/>
  <c r="Z71"/>
  <c r="AA71" s="1"/>
  <c r="Z72"/>
  <c r="AA72" s="1"/>
  <c r="Z73"/>
  <c r="AA73" s="1"/>
  <c r="Z74"/>
  <c r="AA74" s="1"/>
  <c r="Z75"/>
  <c r="AA75" s="1"/>
  <c r="Z76"/>
  <c r="AA76" s="1"/>
  <c r="Z77"/>
  <c r="AA77" s="1"/>
  <c r="Z78"/>
  <c r="AA78" s="1"/>
  <c r="Z79"/>
  <c r="AA79" s="1"/>
  <c r="Z80"/>
  <c r="AA80" s="1"/>
  <c r="Z81"/>
  <c r="AA81" s="1"/>
  <c r="Z82"/>
  <c r="Z3"/>
  <c r="AA3" s="1"/>
  <c r="Z4"/>
  <c r="Z5"/>
  <c r="AA5" s="1"/>
  <c r="Z6"/>
  <c r="AA6" s="1"/>
  <c r="Z7"/>
  <c r="AA7" s="1"/>
  <c r="Z8"/>
  <c r="AA8" s="1"/>
  <c r="Z9"/>
  <c r="AA9" s="1"/>
  <c r="Z10"/>
  <c r="AA10" s="1"/>
  <c r="Z11"/>
  <c r="AA11" s="1"/>
  <c r="Z12"/>
  <c r="AA12" s="1"/>
  <c r="Z13"/>
  <c r="AA13" s="1"/>
  <c r="Z14"/>
  <c r="AA14" s="1"/>
  <c r="Z15"/>
  <c r="AA15" s="1"/>
  <c r="Z16"/>
  <c r="AA16" s="1"/>
  <c r="Z17"/>
  <c r="AA17" s="1"/>
  <c r="Z18"/>
  <c r="AA18" s="1"/>
  <c r="Z19"/>
  <c r="AA19" s="1"/>
  <c r="Z20"/>
  <c r="AA20" s="1"/>
  <c r="Z21"/>
  <c r="AA21" s="1"/>
  <c r="Z22"/>
  <c r="AA22" s="1"/>
  <c r="Z23"/>
  <c r="AA23" s="1"/>
  <c r="Z24"/>
  <c r="AA24" s="1"/>
  <c r="Z25"/>
  <c r="AA25" s="1"/>
  <c r="Z26"/>
  <c r="AA26" s="1"/>
  <c r="Z27"/>
  <c r="AA27" s="1"/>
  <c r="Z28"/>
  <c r="AA28" s="1"/>
  <c r="Z29"/>
  <c r="AA29" s="1"/>
  <c r="Z30"/>
  <c r="AA30" s="1"/>
  <c r="Z31"/>
  <c r="AA31" s="1"/>
  <c r="Z32"/>
  <c r="AA32" s="1"/>
  <c r="Z33"/>
  <c r="AA33" s="1"/>
  <c r="AA4" l="1"/>
</calcChain>
</file>

<file path=xl/comments1.xml><?xml version="1.0" encoding="utf-8"?>
<comments xmlns="http://schemas.openxmlformats.org/spreadsheetml/2006/main">
  <authors>
    <author>Guram Giorgobiani</author>
  </authors>
  <commentList>
    <comment ref="T50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=100+150+150+150+150+50+50</t>
        </r>
      </text>
    </comment>
    <comment ref="V50" authorId="0">
      <text>
        <r>
          <rPr>
            <b/>
            <sz val="11"/>
            <color indexed="81"/>
            <rFont val="Tahoma"/>
            <family val="2"/>
            <charset val="204"/>
          </rPr>
          <t>Guram Giorgobiani:</t>
        </r>
        <r>
          <rPr>
            <sz val="11"/>
            <color indexed="81"/>
            <rFont val="Tahoma"/>
            <family val="2"/>
            <charset val="204"/>
          </rPr>
          <t xml:space="preserve">
25 ცალი  500 xpert L
25 ცალი 500 xpert XXl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W50" authorId="0">
      <text>
        <r>
          <rPr>
            <b/>
            <sz val="8"/>
            <color indexed="81"/>
            <rFont val="Tahoma"/>
            <family val="2"/>
            <charset val="204"/>
          </rPr>
          <t>10+125+25+25+11+25+25+14</t>
        </r>
      </text>
    </comment>
    <comment ref="X50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<sst xmlns="http://schemas.openxmlformats.org/spreadsheetml/2006/main" count="352" uniqueCount="171">
  <si>
    <t>სამინისტროდან 1/02/2020წ</t>
  </si>
  <si>
    <t>N</t>
  </si>
  <si>
    <t>საქონლის დასახელება</t>
  </si>
  <si>
    <t>კოდი</t>
  </si>
  <si>
    <t>ზომ. ერთ</t>
  </si>
  <si>
    <t>რაოდ</t>
  </si>
  <si>
    <t>ერთ. ფასი</t>
  </si>
  <si>
    <t>საქ. ფასი</t>
  </si>
  <si>
    <t>ზედნადები</t>
  </si>
  <si>
    <t>მომწოდებელი</t>
  </si>
  <si>
    <t>შემოსავლების სამსახურის საბაჟო დეპარტამენტის სანიტარიული ფიტოსანიტარიული და ვეტერინალური კონტროლის სამმართველო</t>
  </si>
  <si>
    <t>შსს საპატრულო პოლიციის დეპარტამენტის საზღვრის მართვისა და კოორდინირების მთავარი სამმართველოს სასაზღვრო სამიგრაციო კონტროლის სამმართველოს (თბილისი აეროპორტი)</t>
  </si>
  <si>
    <t>სს ინფექციური პათოლოგიის, შიდსისა და კლინიკირი იმუნოლოგიის სამეცნიერო-პრაქტიკული ცენტრი</t>
  </si>
  <si>
    <t>სულ გადაცემული</t>
  </si>
  <si>
    <t>ნაშთი</t>
  </si>
  <si>
    <t>სათვალე</t>
  </si>
  <si>
    <t>2890 სათვალე გამჭირვალე ვინტილირებული</t>
  </si>
  <si>
    <t>2890</t>
  </si>
  <si>
    <t>ცალი</t>
  </si>
  <si>
    <t>0506230255</t>
  </si>
  <si>
    <t>შპს Made To Make</t>
  </si>
  <si>
    <t>0506239559</t>
  </si>
  <si>
    <t>2890S სათვალე გამჭირვალე გერმეტიული</t>
  </si>
  <si>
    <t>2890S</t>
  </si>
  <si>
    <t>60401 სათვალის დამცავი სათვალე VISILUX გამჭვირვალე 45გმ.</t>
  </si>
  <si>
    <t>60401</t>
  </si>
  <si>
    <t>60590 სათვალე Monolux პირდაპირი ვენტილიაციით, გამჭვირვალე, 63გმ.</t>
  </si>
  <si>
    <t>60590</t>
  </si>
  <si>
    <t>DU-V07 დამცავი სათვალე გუგლის ტიპი</t>
  </si>
  <si>
    <t>DU-V07</t>
  </si>
  <si>
    <t>G-033 A-C გუგლის სათვალე</t>
  </si>
  <si>
    <t>G-033 A-C</t>
  </si>
  <si>
    <t>კომბინიზონი</t>
  </si>
  <si>
    <t>44305 ქიმიური კომბინიზონი XXL</t>
  </si>
  <si>
    <t>44305</t>
  </si>
  <si>
    <t>44325 კომბინიზონი ბიო-ქიმიური XXL</t>
  </si>
  <si>
    <t>44325</t>
  </si>
  <si>
    <t>0506236166</t>
  </si>
  <si>
    <t>44326 კომბინიზონი ბიო-ქიმიური XXXL</t>
  </si>
  <si>
    <t>44326</t>
  </si>
  <si>
    <t>44403 L მიკროფობული ერთჯერადი ბიო-ქიმიური კომბინიზონი თეთრი 55 გმ.</t>
  </si>
  <si>
    <t>44403</t>
  </si>
  <si>
    <t>44445 XXL ერთჯერადი ქიმიური კომბინიზონი ყვითელი 65 გმ.</t>
  </si>
  <si>
    <t>44445</t>
  </si>
  <si>
    <t>4545 კომბინიზონი XXL ტექნიკური სამღებრო სამუშაოებისთვის, თეთრი</t>
  </si>
  <si>
    <t>4545 -4</t>
  </si>
  <si>
    <t>4565 კომბინიზონი XL ბიო - ქიმიური სამუშაოებისთვის, თეთრი წითელი კანტით</t>
  </si>
  <si>
    <t>4565-6</t>
  </si>
  <si>
    <t>4565 კომბინიზონი XXL ბიო - ქიმიური სამუშაოებისთვის, თეთრი წითელი კანტით</t>
  </si>
  <si>
    <t>4565-4</t>
  </si>
  <si>
    <t>CHF5A XXXL TYVEK კომბინიზონი ბიო-ქიმიური დაცვით, თეთრი,</t>
  </si>
  <si>
    <t>CHF5A XXXL</t>
  </si>
  <si>
    <t>რესპირატორი</t>
  </si>
  <si>
    <t>K112 რესპირატორი FFP2 კლაპნით</t>
  </si>
  <si>
    <t>K112</t>
  </si>
  <si>
    <t>0506230265</t>
  </si>
  <si>
    <t>0506235797</t>
  </si>
  <si>
    <t>W6220V სარქველიანი რესპირატორი FFP2</t>
  </si>
  <si>
    <t>W6220V</t>
  </si>
  <si>
    <t>0506236787</t>
  </si>
  <si>
    <t>W6420VC სარქველიანი რესპირატორი ნახშირის FFP2</t>
  </si>
  <si>
    <t>W6420VC</t>
  </si>
  <si>
    <t>W6730V სარქველიანი რესპირატორი მარეგულირებელი ზონარით FFP3</t>
  </si>
  <si>
    <t>W6730V</t>
  </si>
  <si>
    <t>0506237137</t>
  </si>
  <si>
    <t>W7120 დასაკეცი რესპირატორი უსარქველო FFP2 ინდ. შეფუთვა (2ც)</t>
  </si>
  <si>
    <t>W7120</t>
  </si>
  <si>
    <t>W7120V ერთჯერადი კეცვადი რესპირატორი სარქველიანი რესპირატორი FFP2</t>
  </si>
  <si>
    <t>W7120V</t>
  </si>
  <si>
    <t>დამცავი ფარი სათვალით (ვუჰან)</t>
  </si>
  <si>
    <t>22052599</t>
  </si>
  <si>
    <t>0506235461</t>
  </si>
  <si>
    <t>შპს დენტსტალ დენტი</t>
  </si>
  <si>
    <t>დამცავი ფარი სალტით (10 ფირფიტა)</t>
  </si>
  <si>
    <t>22042262</t>
  </si>
  <si>
    <t>დოზატორი 1000მლ</t>
  </si>
  <si>
    <t>43</t>
  </si>
  <si>
    <t>0506233250</t>
  </si>
  <si>
    <t>შპს კალიიდ</t>
  </si>
  <si>
    <t>სოლოსეპტი 1ლ დოზატორით (ხელის სადეზინფექციო ხსნარი)</t>
  </si>
  <si>
    <t>5239</t>
  </si>
  <si>
    <t>0506230629</t>
  </si>
  <si>
    <t>შპს სოლოფარმი</t>
  </si>
  <si>
    <t>სტერილიუმი 1ლ</t>
  </si>
  <si>
    <t>24</t>
  </si>
  <si>
    <t>ხელთათმანი ერთჯერადი არასტერილური M</t>
  </si>
  <si>
    <t>0014</t>
  </si>
  <si>
    <t>წყვილი</t>
  </si>
  <si>
    <t>0506220684</t>
  </si>
  <si>
    <t>შპს პი. ემ. ჯი</t>
  </si>
  <si>
    <t>სახის ნიღაბი 3-შრიანი ერთჯერადი</t>
  </si>
  <si>
    <t>0292</t>
  </si>
  <si>
    <t>0506237421</t>
  </si>
  <si>
    <t>(დღგ) სახის ნიღაბი ერთჯერადი 3-შრიანი</t>
  </si>
  <si>
    <t>050001</t>
  </si>
  <si>
    <t>0506377798</t>
  </si>
  <si>
    <t>შპს თბილისი დენტალი</t>
  </si>
  <si>
    <t>acercon პირბადე #50</t>
  </si>
  <si>
    <t>91800</t>
  </si>
  <si>
    <t>შეკვრა</t>
  </si>
  <si>
    <t>0506228193</t>
  </si>
  <si>
    <t>შპს პრიმაქს-ჯორჯია</t>
  </si>
  <si>
    <t xml:space="preserve">პერსონალური დაცვის ბიოქიმიური კომბინიზონი სხვადასხვა ზომის TYVEK /COVERGUARD </t>
  </si>
  <si>
    <t>პერსონალური დაცვის   სათვალე გუგლის ტიპის GRAND S-550</t>
  </si>
  <si>
    <t>ბიოლოგიური დაცვის ბახილი POBO</t>
  </si>
  <si>
    <t xml:space="preserve">შპს „Made To Make“ </t>
  </si>
  <si>
    <t>ხელის სადეზინფექციო ხსნარი ჟივასეპტი 1 ლიტრიანი (დოზატორით)</t>
  </si>
  <si>
    <t>უკონტაქტო ელექტრო თერმომეტრი</t>
  </si>
  <si>
    <t>შპს ,,სოლოფარმი“</t>
  </si>
  <si>
    <t>ს.ს. ,,გეფა“</t>
  </si>
  <si>
    <t>დამცავი ფარი „აპრავით“ (10 ფირფიტა)</t>
  </si>
  <si>
    <t>შპს „დენტსტალ დენტი“</t>
  </si>
  <si>
    <t xml:space="preserve">ელექტრო და ხელის შემასხურებელი აპარატი </t>
  </si>
  <si>
    <t>შპს ,,აგრო თრეიდი”</t>
  </si>
  <si>
    <t xml:space="preserve">პოლიეთილენის ლაბადა </t>
  </si>
  <si>
    <t xml:space="preserve">შპს „გიო კომპანი” </t>
  </si>
  <si>
    <t xml:space="preserve">ხელის სადეზინფექციო საშუალება APRO-HDM (ერთ ლიტრიანი შეფუთვა) </t>
  </si>
  <si>
    <r>
      <t>შპს APROFI - GROUP</t>
    </r>
    <r>
      <rPr>
        <sz val="11"/>
        <rFont val="Sylfaen"/>
        <family val="1"/>
        <charset val="204"/>
      </rPr>
      <t xml:space="preserve">  </t>
    </r>
  </si>
  <si>
    <t>საწოლი მატრასით, ლამინირებული მერქან ბურბუშელოვანი ფილა, საწოლის ზომა: 193,6X90X80სმ. მატრასის ზომა: 190X85X17 სმ.</t>
  </si>
  <si>
    <t>ტუმბო,  ლამინირებული მერქან ბურბუშელოვანი ფილა, ზომა: 50X41X40 სმ. ორი უჯრით, ტელესკოპურ სალასკაზე50X41X40 სმ. ორი უჯრით, ტელესკოპურ სალასკაზე</t>
  </si>
  <si>
    <t>მაგიდა, ლამინირებული მერქან ბურბუშელოვანი ფილა, ზომა: 70X50X75სმ. ოთხ ლამინატის ფეხზე</t>
  </si>
  <si>
    <t>შპს ,,ჯეო +“</t>
  </si>
  <si>
    <t>პირბადე 3 შრიანი</t>
  </si>
  <si>
    <t>შპს „მედ ეკონომი“</t>
  </si>
  <si>
    <t>შპს „ტექსტილი“</t>
  </si>
  <si>
    <t>საბანი ერთსაწოლიანი</t>
  </si>
  <si>
    <t>ბალიში 70X50</t>
  </si>
  <si>
    <t>შპს „ბი ემ სი გორგია“</t>
  </si>
  <si>
    <t xml:space="preserve">შპს ,,ერ თი ემ“ </t>
  </si>
  <si>
    <t xml:space="preserve"> ხელის სადეზინფექციო სითხე Biorad DERM EI  1 ლიტრიანი  (დოზატორით)</t>
  </si>
  <si>
    <t>შპს ,,პსპ ფარმა“ </t>
  </si>
  <si>
    <t>ერთჯერადი ხალათი</t>
  </si>
  <si>
    <t>პოლიეთილენის ბახილი</t>
  </si>
  <si>
    <t>შპს თბილისი მედიკ“</t>
  </si>
  <si>
    <t>დამცავი ფარის  ფირფიტა</t>
  </si>
  <si>
    <t xml:space="preserve"> სათვალე ფარი</t>
  </si>
  <si>
    <t>შუბლის ფარი  (10 ფირფიტა)</t>
  </si>
  <si>
    <t>შპს „თბილისიდენტალი“</t>
  </si>
  <si>
    <t>მატრასის დამცავი 90X200 ნაცრისფერი ვარდებით</t>
  </si>
  <si>
    <t>შპს „ლილო პროდაქტ სერვისი“</t>
  </si>
  <si>
    <t>ნიღაბი (FFP2) ERA 6200</t>
  </si>
  <si>
    <t>კომბინიზონი Tek-Stil, TSK18</t>
  </si>
  <si>
    <t>სათვალე გუგლის ტიპის BayMax S1551Q</t>
  </si>
  <si>
    <t>კომბინიზონი Lakeland ChemMax 1</t>
  </si>
  <si>
    <t>ნიღანი N95 Sense Professional SP ART 204</t>
  </si>
  <si>
    <t>დღგ 18%</t>
  </si>
  <si>
    <t>შპს ,,ეროიო პროდაქშენ“ </t>
  </si>
  <si>
    <t>ერთჯერადი თეთრეულის კომპლექტი  საბნის პირი 160*200 ზეწარი 160*200 ბალიშის პირი 50*70</t>
  </si>
  <si>
    <t>შსს საპატრულო პოლიციის დეპარტამენტი</t>
  </si>
  <si>
    <t>დაცვის პოლიცის დეპარტამენტი</t>
  </si>
  <si>
    <t>შპს აკ. ნიკოლოზ ყიფშიძის სახ. ცენტრ საუნივერსიტეტო კლინიკა</t>
  </si>
  <si>
    <t>შსს საგანგებო სიტუაციების მართვის დეპარტამენტი</t>
  </si>
  <si>
    <t>სსიპ - საგანგებო სიტუაციაბისა და გადაუდებელი დახმარების ცენტრი</t>
  </si>
  <si>
    <t>თბილისის ბავშვტა ინფექციური კლინიკური საავადმყოფო</t>
  </si>
  <si>
    <t>შპს ვესტფარმი</t>
  </si>
  <si>
    <t>სსიპ - საგანგებო სიტუაციაბისა და გადაუდებელი დახმარების ცენტრი 2</t>
  </si>
  <si>
    <t xml:space="preserve">ერთჯერადი ქუდი </t>
  </si>
  <si>
    <r>
      <t>ხელთათმანი ნიტრილი X</t>
    </r>
    <r>
      <rPr>
        <b/>
        <sz val="12"/>
        <color rgb="FF000000"/>
        <rFont val="Calibri"/>
        <family val="2"/>
        <charset val="204"/>
        <scheme val="minor"/>
      </rPr>
      <t>L</t>
    </r>
    <r>
      <rPr>
        <sz val="12"/>
        <color rgb="FF000000"/>
        <rFont val="Calibri"/>
        <family val="2"/>
        <charset val="204"/>
        <scheme val="minor"/>
      </rPr>
      <t xml:space="preserve"> ზომა </t>
    </r>
  </si>
  <si>
    <r>
      <t xml:space="preserve">პერსონალური დაცვის   სათვალე გუგლის ტიპის </t>
    </r>
    <r>
      <rPr>
        <sz val="12"/>
        <rFont val="Calibri"/>
        <family val="2"/>
        <charset val="204"/>
        <scheme val="minor"/>
      </rPr>
      <t xml:space="preserve">  Anti-Fog მოდელი -SG-204 AF</t>
    </r>
  </si>
  <si>
    <t>წითელი ჯვარი</t>
  </si>
  <si>
    <t>აკ. ვახტანგ ბოჭორიშვილის კლინიკა</t>
  </si>
  <si>
    <t>სამხედრო ჰოსპიტალი</t>
  </si>
  <si>
    <t>სახის ნიღაბი ერთჯერადი 3-შრიანი</t>
  </si>
  <si>
    <t>შპს მედეკონომი</t>
  </si>
  <si>
    <t>ხელთათმანი ლატექსის არასტერილური M</t>
  </si>
  <si>
    <t>ხელთათმანი ლატექსის არასტერილური L</t>
  </si>
  <si>
    <t>ხელთათმანი ნიტრილი L ზომა</t>
  </si>
  <si>
    <t>სს ტუბერკულოზისა და ფილტვის დაავადებათა ეროვნული ცენტრი</t>
  </si>
  <si>
    <t>ფასი დოლარშია და განუბაჟებელი</t>
  </si>
  <si>
    <t>გორმედი
(წერილს ველოდებით)</t>
  </si>
  <si>
    <t>ხელშეკრულების №</t>
  </si>
</sst>
</file>

<file path=xl/styles.xml><?xml version="1.0" encoding="utf-8"?>
<styleSheet xmlns="http://schemas.openxmlformats.org/spreadsheetml/2006/main">
  <numFmts count="1">
    <numFmt numFmtId="170" formatCode="0.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rgb="FF000000"/>
      <name val="Sylfaen"/>
      <family val="1"/>
      <charset val="204"/>
    </font>
    <font>
      <sz val="9"/>
      <name val="Sylfaen"/>
      <family val="1"/>
      <charset val="204"/>
    </font>
    <font>
      <sz val="11"/>
      <color rgb="FF000000"/>
      <name val="Sylfaen"/>
      <family val="1"/>
      <charset val="204"/>
    </font>
    <font>
      <sz val="11"/>
      <name val="Sylfae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vertical="center"/>
    </xf>
    <xf numFmtId="1" fontId="0" fillId="3" borderId="4" xfId="0" applyNumberFormat="1" applyFill="1" applyBorder="1" applyAlignment="1">
      <alignment vertical="center"/>
    </xf>
    <xf numFmtId="170" fontId="0" fillId="0" borderId="4" xfId="0" applyNumberForma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1" fontId="8" fillId="0" borderId="4" xfId="0" applyNumberFormat="1" applyFont="1" applyBorder="1" applyAlignment="1">
      <alignment vertical="center" wrapText="1"/>
    </xf>
    <xf numFmtId="170" fontId="8" fillId="0" borderId="4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vertical="center" wrapText="1"/>
    </xf>
    <xf numFmtId="170" fontId="9" fillId="0" borderId="4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vertical="top" wrapText="1"/>
    </xf>
    <xf numFmtId="170" fontId="8" fillId="0" borderId="4" xfId="0" applyNumberFormat="1" applyFont="1" applyBorder="1" applyAlignment="1">
      <alignment horizontal="center" vertical="top" wrapText="1"/>
    </xf>
    <xf numFmtId="2" fontId="8" fillId="0" borderId="4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170" fontId="8" fillId="3" borderId="4" xfId="0" applyNumberFormat="1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center" textRotation="90"/>
    </xf>
    <xf numFmtId="0" fontId="3" fillId="0" borderId="15" xfId="0" applyFont="1" applyFill="1" applyBorder="1" applyAlignment="1">
      <alignment horizontal="center" vertical="center" textRotation="90"/>
    </xf>
    <xf numFmtId="0" fontId="3" fillId="0" borderId="14" xfId="0" applyFont="1" applyFill="1" applyBorder="1" applyAlignment="1">
      <alignment horizontal="center" vertical="center" textRotation="90"/>
    </xf>
    <xf numFmtId="0" fontId="0" fillId="0" borderId="9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center" vertical="top" wrapText="1"/>
    </xf>
    <xf numFmtId="0" fontId="6" fillId="3" borderId="17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vertical="center" wrapText="1"/>
    </xf>
    <xf numFmtId="170" fontId="8" fillId="3" borderId="4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 applyAlignment="1">
      <alignment horizontal="center" vertical="center" wrapText="1"/>
    </xf>
    <xf numFmtId="1" fontId="0" fillId="3" borderId="4" xfId="0" applyNumberFormat="1" applyFill="1" applyBorder="1" applyAlignment="1">
      <alignment horizontal="center" vertical="center"/>
    </xf>
    <xf numFmtId="4" fontId="0" fillId="3" borderId="4" xfId="0" applyNumberForma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70" fontId="0" fillId="0" borderId="9" xfId="0" applyNumberFormat="1" applyFill="1" applyBorder="1" applyAlignment="1">
      <alignment horizontal="center" vertical="center"/>
    </xf>
    <xf numFmtId="1" fontId="0" fillId="2" borderId="18" xfId="0" applyNumberFormat="1" applyFill="1" applyBorder="1" applyAlignment="1">
      <alignment vertical="center"/>
    </xf>
    <xf numFmtId="1" fontId="0" fillId="2" borderId="19" xfId="0" applyNumberFormat="1" applyFill="1" applyBorder="1" applyAlignment="1">
      <alignment vertical="center"/>
    </xf>
    <xf numFmtId="1" fontId="0" fillId="3" borderId="18" xfId="0" applyNumberFormat="1" applyFill="1" applyBorder="1" applyAlignment="1">
      <alignment vertical="center"/>
    </xf>
    <xf numFmtId="1" fontId="0" fillId="3" borderId="19" xfId="0" applyNumberFormat="1" applyFill="1" applyBorder="1" applyAlignment="1">
      <alignment vertical="center"/>
    </xf>
    <xf numFmtId="1" fontId="0" fillId="3" borderId="20" xfId="0" applyNumberFormat="1" applyFill="1" applyBorder="1" applyAlignment="1">
      <alignment vertical="center"/>
    </xf>
    <xf numFmtId="1" fontId="0" fillId="0" borderId="2" xfId="0" applyNumberFormat="1" applyFill="1" applyBorder="1" applyAlignment="1">
      <alignment vertical="center"/>
    </xf>
    <xf numFmtId="1" fontId="0" fillId="0" borderId="12" xfId="0" applyNumberForma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4"/>
  <sheetViews>
    <sheetView tabSelected="1" zoomScale="70" zoomScaleNormal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J2" sqref="J2"/>
    </sheetView>
  </sheetViews>
  <sheetFormatPr defaultRowHeight="15"/>
  <cols>
    <col min="1" max="1" width="3.42578125" style="11" bestFit="1" customWidth="1"/>
    <col min="2" max="2" width="5.28515625" style="11" hidden="1" customWidth="1"/>
    <col min="3" max="3" width="85.28515625" style="25" customWidth="1"/>
    <col min="4" max="4" width="13" style="11" hidden="1" customWidth="1"/>
    <col min="5" max="5" width="10.7109375" style="11" bestFit="1" customWidth="1"/>
    <col min="6" max="6" width="8.42578125" style="11" customWidth="1"/>
    <col min="7" max="7" width="11" style="11" customWidth="1"/>
    <col min="8" max="8" width="10.7109375" style="11" customWidth="1"/>
    <col min="9" max="9" width="17.140625" style="26" hidden="1" customWidth="1"/>
    <col min="10" max="10" width="29.5703125" style="11" customWidth="1"/>
    <col min="11" max="11" width="13.5703125" style="11" customWidth="1"/>
    <col min="12" max="12" width="17.42578125" style="11" customWidth="1"/>
    <col min="13" max="13" width="8" style="11" customWidth="1"/>
    <col min="14" max="14" width="12.7109375" style="11" customWidth="1"/>
    <col min="15" max="15" width="8.42578125" style="11" customWidth="1"/>
    <col min="16" max="16" width="12.7109375" style="11" customWidth="1"/>
    <col min="17" max="17" width="14.28515625" style="11" customWidth="1"/>
    <col min="18" max="19" width="12.7109375" style="11" customWidth="1"/>
    <col min="20" max="25" width="12.7109375" style="24" customWidth="1"/>
    <col min="26" max="26" width="16" style="11" bestFit="1" customWidth="1"/>
    <col min="27" max="27" width="9.42578125" style="11" bestFit="1" customWidth="1"/>
    <col min="28" max="16384" width="9.140625" style="11"/>
  </cols>
  <sheetData>
    <row r="1" spans="1:27" ht="18.75">
      <c r="B1" s="12" t="s">
        <v>0</v>
      </c>
      <c r="C1" s="12"/>
      <c r="D1" s="12"/>
      <c r="E1" s="12"/>
      <c r="F1" s="12"/>
      <c r="G1" s="12"/>
      <c r="H1" s="12"/>
      <c r="I1" s="12"/>
      <c r="J1" s="12"/>
    </row>
    <row r="2" spans="1:27" s="21" customFormat="1" ht="240.75" thickBot="1">
      <c r="A2" s="95" t="s">
        <v>170</v>
      </c>
      <c r="B2" s="1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5" t="s">
        <v>9</v>
      </c>
      <c r="K2" s="36" t="s">
        <v>10</v>
      </c>
      <c r="L2" s="36" t="s">
        <v>11</v>
      </c>
      <c r="M2" s="35" t="s">
        <v>151</v>
      </c>
      <c r="N2" s="36" t="s">
        <v>12</v>
      </c>
      <c r="O2" s="35" t="s">
        <v>148</v>
      </c>
      <c r="P2" s="35" t="s">
        <v>149</v>
      </c>
      <c r="Q2" s="35" t="s">
        <v>153</v>
      </c>
      <c r="R2" s="35" t="s">
        <v>150</v>
      </c>
      <c r="S2" s="35" t="s">
        <v>152</v>
      </c>
      <c r="T2" s="83" t="s">
        <v>155</v>
      </c>
      <c r="U2" s="35" t="s">
        <v>161</v>
      </c>
      <c r="V2" s="35" t="s">
        <v>160</v>
      </c>
      <c r="W2" s="35" t="s">
        <v>167</v>
      </c>
      <c r="X2" s="33" t="s">
        <v>169</v>
      </c>
      <c r="Y2" s="35" t="s">
        <v>159</v>
      </c>
      <c r="Z2" s="20" t="s">
        <v>13</v>
      </c>
      <c r="AA2" s="20" t="s">
        <v>14</v>
      </c>
    </row>
    <row r="3" spans="1:27">
      <c r="A3" s="7">
        <v>6</v>
      </c>
      <c r="B3" s="57" t="s">
        <v>15</v>
      </c>
      <c r="C3" s="67" t="s">
        <v>16</v>
      </c>
      <c r="D3" s="6" t="s">
        <v>17</v>
      </c>
      <c r="E3" s="7" t="s">
        <v>18</v>
      </c>
      <c r="F3" s="39">
        <v>1</v>
      </c>
      <c r="G3" s="40">
        <v>35</v>
      </c>
      <c r="H3" s="37">
        <v>35</v>
      </c>
      <c r="I3" s="10" t="s">
        <v>19</v>
      </c>
      <c r="J3" s="9" t="s">
        <v>20</v>
      </c>
      <c r="K3" s="9">
        <v>1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>
        <f>SUM(K3:Y3)</f>
        <v>1</v>
      </c>
      <c r="AA3" s="7">
        <f>F3-Z3</f>
        <v>0</v>
      </c>
    </row>
    <row r="4" spans="1:27" ht="15.75" thickBot="1">
      <c r="A4" s="7">
        <v>6</v>
      </c>
      <c r="B4" s="58"/>
      <c r="C4" s="68" t="s">
        <v>16</v>
      </c>
      <c r="D4" s="7">
        <v>2890</v>
      </c>
      <c r="E4" s="9" t="s">
        <v>18</v>
      </c>
      <c r="F4" s="39">
        <v>2</v>
      </c>
      <c r="G4" s="40">
        <v>35</v>
      </c>
      <c r="H4" s="37">
        <v>70</v>
      </c>
      <c r="I4" s="10" t="s">
        <v>21</v>
      </c>
      <c r="J4" s="9" t="s">
        <v>20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>
        <f>SUM(K4:Y4)</f>
        <v>0</v>
      </c>
      <c r="AA4" s="7">
        <f>F4-Z4</f>
        <v>2</v>
      </c>
    </row>
    <row r="5" spans="1:27" ht="15.75" thickBot="1">
      <c r="A5" s="7">
        <v>6</v>
      </c>
      <c r="B5" s="58"/>
      <c r="C5" s="69" t="s">
        <v>22</v>
      </c>
      <c r="D5" s="6" t="s">
        <v>23</v>
      </c>
      <c r="E5" s="9" t="s">
        <v>18</v>
      </c>
      <c r="F5" s="92">
        <v>14</v>
      </c>
      <c r="G5" s="40">
        <v>35</v>
      </c>
      <c r="H5" s="37">
        <v>490</v>
      </c>
      <c r="I5" s="10" t="s">
        <v>21</v>
      </c>
      <c r="J5" s="9" t="s">
        <v>20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>
        <f>SUM(K5:Y5)</f>
        <v>0</v>
      </c>
      <c r="AA5" s="7">
        <f>F5-Z5</f>
        <v>14</v>
      </c>
    </row>
    <row r="6" spans="1:27">
      <c r="A6" s="7">
        <v>6</v>
      </c>
      <c r="B6" s="58"/>
      <c r="C6" s="67" t="s">
        <v>24</v>
      </c>
      <c r="D6" s="6" t="s">
        <v>25</v>
      </c>
      <c r="E6" s="84" t="s">
        <v>18</v>
      </c>
      <c r="F6" s="87">
        <v>14</v>
      </c>
      <c r="G6" s="86">
        <v>5.5</v>
      </c>
      <c r="H6" s="37">
        <v>77</v>
      </c>
      <c r="I6" s="10" t="s">
        <v>19</v>
      </c>
      <c r="J6" s="9" t="s">
        <v>20</v>
      </c>
      <c r="K6" s="9"/>
      <c r="L6" s="9"/>
      <c r="M6" s="9"/>
      <c r="N6" s="9"/>
      <c r="O6" s="94">
        <v>5</v>
      </c>
      <c r="P6" s="9"/>
      <c r="Q6" s="9"/>
      <c r="R6" s="9"/>
      <c r="S6" s="9"/>
      <c r="T6" s="9"/>
      <c r="U6" s="9"/>
      <c r="V6" s="9"/>
      <c r="W6" s="9"/>
      <c r="X6" s="9"/>
      <c r="Y6" s="9"/>
      <c r="Z6" s="9">
        <f>SUM(K6:Y6)</f>
        <v>5</v>
      </c>
      <c r="AA6" s="7">
        <f>F6-Z6</f>
        <v>9</v>
      </c>
    </row>
    <row r="7" spans="1:27" ht="15.75" thickBot="1">
      <c r="A7" s="7">
        <v>6</v>
      </c>
      <c r="B7" s="58"/>
      <c r="C7" s="68" t="s">
        <v>24</v>
      </c>
      <c r="D7" s="7">
        <v>60401</v>
      </c>
      <c r="E7" s="85" t="s">
        <v>18</v>
      </c>
      <c r="F7" s="88">
        <v>75</v>
      </c>
      <c r="G7" s="86">
        <v>5.5</v>
      </c>
      <c r="H7" s="37">
        <v>412.5</v>
      </c>
      <c r="I7" s="10" t="s">
        <v>21</v>
      </c>
      <c r="J7" s="9" t="s">
        <v>20</v>
      </c>
      <c r="K7" s="9">
        <v>40</v>
      </c>
      <c r="L7" s="9"/>
      <c r="M7" s="9"/>
      <c r="N7" s="9"/>
      <c r="O7" s="94">
        <v>35</v>
      </c>
      <c r="P7" s="9"/>
      <c r="Q7" s="9"/>
      <c r="R7" s="9"/>
      <c r="S7" s="9"/>
      <c r="T7" s="9"/>
      <c r="U7" s="9"/>
      <c r="V7" s="9"/>
      <c r="W7" s="9"/>
      <c r="X7" s="9"/>
      <c r="Y7" s="9"/>
      <c r="Z7" s="9">
        <f>SUM(K7:Y7)</f>
        <v>75</v>
      </c>
      <c r="AA7" s="7">
        <f>F7-Z7</f>
        <v>0</v>
      </c>
    </row>
    <row r="8" spans="1:27">
      <c r="A8" s="7">
        <v>6</v>
      </c>
      <c r="B8" s="58"/>
      <c r="C8" s="70" t="s">
        <v>26</v>
      </c>
      <c r="D8" s="6" t="s">
        <v>27</v>
      </c>
      <c r="E8" s="84" t="s">
        <v>18</v>
      </c>
      <c r="F8" s="89">
        <v>12</v>
      </c>
      <c r="G8" s="86">
        <v>5.5</v>
      </c>
      <c r="H8" s="37">
        <v>66</v>
      </c>
      <c r="I8" s="10" t="s">
        <v>19</v>
      </c>
      <c r="J8" s="9" t="s">
        <v>20</v>
      </c>
      <c r="K8" s="9">
        <v>12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>
        <f>SUM(K8:Y8)</f>
        <v>12</v>
      </c>
      <c r="AA8" s="7">
        <f>F8-Z8</f>
        <v>0</v>
      </c>
    </row>
    <row r="9" spans="1:27" ht="15.75" thickBot="1">
      <c r="A9" s="7">
        <v>6</v>
      </c>
      <c r="B9" s="58"/>
      <c r="C9" s="71" t="s">
        <v>26</v>
      </c>
      <c r="D9" s="7">
        <v>60590</v>
      </c>
      <c r="E9" s="84" t="s">
        <v>18</v>
      </c>
      <c r="F9" s="90">
        <v>57</v>
      </c>
      <c r="G9" s="86">
        <v>5.5</v>
      </c>
      <c r="H9" s="37">
        <v>313.5</v>
      </c>
      <c r="I9" s="10" t="s">
        <v>21</v>
      </c>
      <c r="J9" s="9" t="s">
        <v>20</v>
      </c>
      <c r="K9" s="9">
        <v>7</v>
      </c>
      <c r="L9" s="9"/>
      <c r="M9" s="9">
        <v>50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>
        <f>SUM(K9:Y9)</f>
        <v>57</v>
      </c>
      <c r="AA9" s="7">
        <f>F9-Z9</f>
        <v>0</v>
      </c>
    </row>
    <row r="10" spans="1:27">
      <c r="A10" s="7">
        <v>6</v>
      </c>
      <c r="B10" s="58"/>
      <c r="C10" s="67" t="s">
        <v>28</v>
      </c>
      <c r="D10" s="6" t="s">
        <v>29</v>
      </c>
      <c r="E10" s="84" t="s">
        <v>18</v>
      </c>
      <c r="F10" s="87">
        <v>82</v>
      </c>
      <c r="G10" s="86">
        <v>20</v>
      </c>
      <c r="H10" s="37">
        <v>1640</v>
      </c>
      <c r="I10" s="10" t="s">
        <v>19</v>
      </c>
      <c r="J10" s="9" t="s">
        <v>20</v>
      </c>
      <c r="K10" s="9"/>
      <c r="L10" s="9"/>
      <c r="M10" s="9"/>
      <c r="N10" s="9">
        <v>20</v>
      </c>
      <c r="O10" s="9"/>
      <c r="P10" s="9"/>
      <c r="Q10" s="9"/>
      <c r="R10" s="9"/>
      <c r="S10" s="9">
        <v>1</v>
      </c>
      <c r="T10" s="9"/>
      <c r="U10" s="9"/>
      <c r="V10" s="9"/>
      <c r="W10" s="9">
        <v>61</v>
      </c>
      <c r="X10" s="9"/>
      <c r="Y10" s="9"/>
      <c r="Z10" s="9">
        <f>SUM(K10:Y10)</f>
        <v>82</v>
      </c>
      <c r="AA10" s="7">
        <f>F10-Z10</f>
        <v>0</v>
      </c>
    </row>
    <row r="11" spans="1:27" ht="15.75" thickBot="1">
      <c r="A11" s="7">
        <v>6</v>
      </c>
      <c r="B11" s="58"/>
      <c r="C11" s="68" t="s">
        <v>28</v>
      </c>
      <c r="D11" s="7" t="s">
        <v>29</v>
      </c>
      <c r="E11" s="84" t="s">
        <v>18</v>
      </c>
      <c r="F11" s="88">
        <v>86</v>
      </c>
      <c r="G11" s="86">
        <v>20</v>
      </c>
      <c r="H11" s="37">
        <v>1720</v>
      </c>
      <c r="I11" s="10" t="s">
        <v>21</v>
      </c>
      <c r="J11" s="9" t="s">
        <v>20</v>
      </c>
      <c r="K11" s="9"/>
      <c r="L11" s="9">
        <v>86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>
        <f>SUM(K11:Y11)</f>
        <v>86</v>
      </c>
      <c r="AA11" s="7">
        <f>F11-Z11</f>
        <v>0</v>
      </c>
    </row>
    <row r="12" spans="1:27">
      <c r="A12" s="7">
        <v>6</v>
      </c>
      <c r="B12" s="58"/>
      <c r="C12" s="67" t="s">
        <v>30</v>
      </c>
      <c r="D12" s="6" t="s">
        <v>31</v>
      </c>
      <c r="E12" s="84" t="s">
        <v>18</v>
      </c>
      <c r="F12" s="89">
        <v>5</v>
      </c>
      <c r="G12" s="86">
        <v>8.5</v>
      </c>
      <c r="H12" s="37">
        <v>42.5</v>
      </c>
      <c r="I12" s="10" t="s">
        <v>19</v>
      </c>
      <c r="J12" s="9" t="s">
        <v>20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>
        <v>5</v>
      </c>
      <c r="Z12" s="9">
        <f>SUM(K12:Y12)</f>
        <v>5</v>
      </c>
      <c r="AA12" s="7">
        <f>F12-Z12</f>
        <v>0</v>
      </c>
    </row>
    <row r="13" spans="1:27" ht="15.75" thickBot="1">
      <c r="A13" s="7">
        <v>6</v>
      </c>
      <c r="B13" s="59"/>
      <c r="C13" s="68" t="s">
        <v>30</v>
      </c>
      <c r="D13" s="7" t="s">
        <v>31</v>
      </c>
      <c r="E13" s="84" t="s">
        <v>18</v>
      </c>
      <c r="F13" s="90">
        <v>159</v>
      </c>
      <c r="G13" s="86">
        <v>8.5</v>
      </c>
      <c r="H13" s="37">
        <v>1351.5</v>
      </c>
      <c r="I13" s="10" t="s">
        <v>21</v>
      </c>
      <c r="J13" s="9" t="s">
        <v>20</v>
      </c>
      <c r="K13" s="9"/>
      <c r="L13" s="9"/>
      <c r="M13" s="9"/>
      <c r="N13" s="9"/>
      <c r="O13" s="9"/>
      <c r="P13" s="9"/>
      <c r="Q13" s="9"/>
      <c r="R13" s="9"/>
      <c r="S13" s="9">
        <v>59</v>
      </c>
      <c r="T13" s="9"/>
      <c r="U13" s="9"/>
      <c r="V13" s="9"/>
      <c r="W13" s="9">
        <v>39</v>
      </c>
      <c r="X13" s="9"/>
      <c r="Y13" s="9">
        <v>45</v>
      </c>
      <c r="Z13" s="9">
        <f>SUM(K13:Y13)</f>
        <v>143</v>
      </c>
      <c r="AA13" s="7">
        <f>F13-Z13</f>
        <v>16</v>
      </c>
    </row>
    <row r="14" spans="1:27">
      <c r="A14" s="7">
        <v>6</v>
      </c>
      <c r="B14" s="57" t="s">
        <v>32</v>
      </c>
      <c r="C14" s="67" t="s">
        <v>33</v>
      </c>
      <c r="D14" s="6" t="s">
        <v>34</v>
      </c>
      <c r="E14" s="84" t="s">
        <v>18</v>
      </c>
      <c r="F14" s="87">
        <v>24</v>
      </c>
      <c r="G14" s="86">
        <v>16</v>
      </c>
      <c r="H14" s="37">
        <v>384</v>
      </c>
      <c r="I14" s="10" t="s">
        <v>19</v>
      </c>
      <c r="J14" s="9" t="s">
        <v>20</v>
      </c>
      <c r="K14" s="9"/>
      <c r="L14" s="9"/>
      <c r="M14" s="9"/>
      <c r="N14" s="9">
        <v>4</v>
      </c>
      <c r="O14" s="9"/>
      <c r="P14" s="9"/>
      <c r="Q14" s="9">
        <v>20</v>
      </c>
      <c r="R14" s="9"/>
      <c r="S14" s="9"/>
      <c r="T14" s="9"/>
      <c r="U14" s="9"/>
      <c r="V14" s="9"/>
      <c r="W14" s="9"/>
      <c r="X14" s="9"/>
      <c r="Y14" s="9"/>
      <c r="Z14" s="9">
        <f>SUM(K14:Y14)</f>
        <v>24</v>
      </c>
      <c r="AA14" s="7">
        <f>F14-Z14</f>
        <v>0</v>
      </c>
    </row>
    <row r="15" spans="1:27" ht="15.75" thickBot="1">
      <c r="A15" s="7">
        <v>6</v>
      </c>
      <c r="B15" s="58"/>
      <c r="C15" s="68" t="s">
        <v>33</v>
      </c>
      <c r="D15" s="6" t="s">
        <v>34</v>
      </c>
      <c r="E15" s="84" t="s">
        <v>18</v>
      </c>
      <c r="F15" s="88">
        <v>70</v>
      </c>
      <c r="G15" s="86">
        <v>16</v>
      </c>
      <c r="H15" s="37">
        <v>1120</v>
      </c>
      <c r="I15" s="10" t="s">
        <v>21</v>
      </c>
      <c r="J15" s="9" t="s">
        <v>20</v>
      </c>
      <c r="K15" s="9"/>
      <c r="L15" s="9"/>
      <c r="M15" s="9"/>
      <c r="N15" s="9">
        <v>70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>
        <f>SUM(K15:Y15)</f>
        <v>70</v>
      </c>
      <c r="AA15" s="7">
        <f>F15-Z15</f>
        <v>0</v>
      </c>
    </row>
    <row r="16" spans="1:27">
      <c r="A16" s="7">
        <v>6</v>
      </c>
      <c r="B16" s="58"/>
      <c r="C16" s="67" t="s">
        <v>35</v>
      </c>
      <c r="D16" s="6" t="s">
        <v>36</v>
      </c>
      <c r="E16" s="84" t="s">
        <v>18</v>
      </c>
      <c r="F16" s="89">
        <v>42</v>
      </c>
      <c r="G16" s="86">
        <v>16</v>
      </c>
      <c r="H16" s="37">
        <v>672</v>
      </c>
      <c r="I16" s="10" t="s">
        <v>19</v>
      </c>
      <c r="J16" s="9" t="s">
        <v>20</v>
      </c>
      <c r="K16" s="9"/>
      <c r="L16" s="9">
        <v>42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>
        <f>SUM(K16:Y16)</f>
        <v>42</v>
      </c>
      <c r="AA16" s="7">
        <f>F16-Z16</f>
        <v>0</v>
      </c>
    </row>
    <row r="17" spans="1:27" ht="15.75" thickBot="1">
      <c r="A17" s="7">
        <v>6</v>
      </c>
      <c r="B17" s="58"/>
      <c r="C17" s="68" t="s">
        <v>35</v>
      </c>
      <c r="D17" s="6" t="s">
        <v>36</v>
      </c>
      <c r="E17" s="84" t="s">
        <v>18</v>
      </c>
      <c r="F17" s="90">
        <v>87</v>
      </c>
      <c r="G17" s="86">
        <v>16</v>
      </c>
      <c r="H17" s="37">
        <v>1392</v>
      </c>
      <c r="I17" s="10" t="s">
        <v>37</v>
      </c>
      <c r="J17" s="9" t="s">
        <v>20</v>
      </c>
      <c r="K17" s="9"/>
      <c r="L17" s="9">
        <v>87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>
        <f>SUM(K17:Y17)</f>
        <v>87</v>
      </c>
      <c r="AA17" s="7">
        <f>F17-Z17</f>
        <v>0</v>
      </c>
    </row>
    <row r="18" spans="1:27">
      <c r="A18" s="7">
        <v>6</v>
      </c>
      <c r="B18" s="58"/>
      <c r="C18" s="67" t="s">
        <v>38</v>
      </c>
      <c r="D18" s="6" t="s">
        <v>39</v>
      </c>
      <c r="E18" s="84" t="s">
        <v>18</v>
      </c>
      <c r="F18" s="87">
        <v>18</v>
      </c>
      <c r="G18" s="86">
        <v>16</v>
      </c>
      <c r="H18" s="37">
        <v>288</v>
      </c>
      <c r="I18" s="10" t="s">
        <v>19</v>
      </c>
      <c r="J18" s="9" t="s">
        <v>20</v>
      </c>
      <c r="K18" s="9"/>
      <c r="L18" s="9"/>
      <c r="M18" s="9"/>
      <c r="N18" s="9">
        <v>18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>
        <f>SUM(K18:Y18)</f>
        <v>18</v>
      </c>
      <c r="AA18" s="7">
        <f>F18-Z18</f>
        <v>0</v>
      </c>
    </row>
    <row r="19" spans="1:27" ht="15.75" thickBot="1">
      <c r="A19" s="7">
        <v>6</v>
      </c>
      <c r="B19" s="58"/>
      <c r="C19" s="68" t="s">
        <v>38</v>
      </c>
      <c r="D19" s="6" t="s">
        <v>39</v>
      </c>
      <c r="E19" s="84" t="s">
        <v>18</v>
      </c>
      <c r="F19" s="88">
        <v>117</v>
      </c>
      <c r="G19" s="86">
        <v>16</v>
      </c>
      <c r="H19" s="37">
        <v>1872</v>
      </c>
      <c r="I19" s="10" t="s">
        <v>37</v>
      </c>
      <c r="J19" s="9" t="s">
        <v>20</v>
      </c>
      <c r="K19" s="9">
        <v>59</v>
      </c>
      <c r="L19" s="9"/>
      <c r="M19" s="9"/>
      <c r="N19" s="9">
        <v>58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>
        <f>SUM(K19:Y19)</f>
        <v>117</v>
      </c>
      <c r="AA19" s="7">
        <f>F19-Z19</f>
        <v>0</v>
      </c>
    </row>
    <row r="20" spans="1:27">
      <c r="A20" s="7">
        <v>6</v>
      </c>
      <c r="B20" s="58"/>
      <c r="C20" s="70" t="s">
        <v>40</v>
      </c>
      <c r="D20" s="6" t="s">
        <v>41</v>
      </c>
      <c r="E20" s="7" t="s">
        <v>18</v>
      </c>
      <c r="F20" s="93">
        <v>13</v>
      </c>
      <c r="G20" s="40">
        <v>24</v>
      </c>
      <c r="H20" s="37">
        <v>312</v>
      </c>
      <c r="I20" s="10" t="s">
        <v>19</v>
      </c>
      <c r="J20" s="9" t="s">
        <v>20</v>
      </c>
      <c r="K20" s="9"/>
      <c r="L20" s="9"/>
      <c r="M20" s="9">
        <v>13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>
        <f>SUM(K20:Y20)</f>
        <v>13</v>
      </c>
      <c r="AA20" s="7">
        <f>F20-Z20</f>
        <v>0</v>
      </c>
    </row>
    <row r="21" spans="1:27">
      <c r="A21" s="7">
        <v>6</v>
      </c>
      <c r="B21" s="58"/>
      <c r="C21" s="71" t="s">
        <v>42</v>
      </c>
      <c r="D21" s="6" t="s">
        <v>43</v>
      </c>
      <c r="E21" s="7" t="s">
        <v>18</v>
      </c>
      <c r="F21" s="38">
        <v>17</v>
      </c>
      <c r="G21" s="40">
        <v>22</v>
      </c>
      <c r="H21" s="37">
        <v>374</v>
      </c>
      <c r="I21" s="10" t="s">
        <v>19</v>
      </c>
      <c r="J21" s="9" t="s">
        <v>20</v>
      </c>
      <c r="K21" s="9"/>
      <c r="L21" s="9"/>
      <c r="M21" s="9">
        <v>17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>
        <f>SUM(K21:Y21)</f>
        <v>17</v>
      </c>
      <c r="AA21" s="7">
        <f>F21-Z21</f>
        <v>0</v>
      </c>
    </row>
    <row r="22" spans="1:27">
      <c r="A22" s="7">
        <v>6</v>
      </c>
      <c r="B22" s="58"/>
      <c r="C22" s="71" t="s">
        <v>44</v>
      </c>
      <c r="D22" s="6" t="s">
        <v>45</v>
      </c>
      <c r="E22" s="7" t="s">
        <v>18</v>
      </c>
      <c r="F22" s="38">
        <v>20</v>
      </c>
      <c r="G22" s="40">
        <v>22</v>
      </c>
      <c r="H22" s="37">
        <v>440</v>
      </c>
      <c r="I22" s="10" t="s">
        <v>21</v>
      </c>
      <c r="J22" s="9" t="s">
        <v>20</v>
      </c>
      <c r="K22" s="9"/>
      <c r="L22" s="9"/>
      <c r="M22" s="9">
        <v>20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>
        <f>SUM(K22:Y22)</f>
        <v>20</v>
      </c>
      <c r="AA22" s="7">
        <f>F22-Z22</f>
        <v>0</v>
      </c>
    </row>
    <row r="23" spans="1:27">
      <c r="A23" s="7">
        <v>6</v>
      </c>
      <c r="B23" s="58"/>
      <c r="C23" s="71" t="s">
        <v>46</v>
      </c>
      <c r="D23" s="6" t="s">
        <v>47</v>
      </c>
      <c r="E23" s="7" t="s">
        <v>18</v>
      </c>
      <c r="F23" s="38">
        <v>1</v>
      </c>
      <c r="G23" s="40">
        <v>29</v>
      </c>
      <c r="H23" s="37">
        <v>29</v>
      </c>
      <c r="I23" s="10" t="s">
        <v>19</v>
      </c>
      <c r="J23" s="9" t="s">
        <v>20</v>
      </c>
      <c r="K23" s="9">
        <v>1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>
        <f>SUM(K23:Y23)</f>
        <v>1</v>
      </c>
      <c r="AA23" s="7">
        <f>F23-Z23</f>
        <v>0</v>
      </c>
    </row>
    <row r="24" spans="1:27">
      <c r="A24" s="7">
        <v>6</v>
      </c>
      <c r="B24" s="58"/>
      <c r="C24" s="72" t="s">
        <v>48</v>
      </c>
      <c r="D24" s="6" t="s">
        <v>49</v>
      </c>
      <c r="E24" s="7" t="s">
        <v>18</v>
      </c>
      <c r="F24" s="38">
        <v>10</v>
      </c>
      <c r="G24" s="40">
        <v>29</v>
      </c>
      <c r="H24" s="37">
        <v>290</v>
      </c>
      <c r="I24" s="10" t="s">
        <v>19</v>
      </c>
      <c r="J24" s="9" t="s">
        <v>20</v>
      </c>
      <c r="K24" s="9"/>
      <c r="L24" s="9">
        <v>10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>
        <f>SUM(K24:Y24)</f>
        <v>10</v>
      </c>
      <c r="AA24" s="7">
        <f>F24-Z24</f>
        <v>0</v>
      </c>
    </row>
    <row r="25" spans="1:27" ht="15.75" thickBot="1">
      <c r="A25" s="7">
        <v>6</v>
      </c>
      <c r="B25" s="59"/>
      <c r="C25" s="72" t="s">
        <v>50</v>
      </c>
      <c r="D25" s="8" t="s">
        <v>51</v>
      </c>
      <c r="E25" s="7" t="s">
        <v>18</v>
      </c>
      <c r="F25" s="92">
        <v>45</v>
      </c>
      <c r="G25" s="40">
        <v>23</v>
      </c>
      <c r="H25" s="37">
        <v>1035</v>
      </c>
      <c r="I25" s="10" t="s">
        <v>19</v>
      </c>
      <c r="J25" s="9" t="s">
        <v>20</v>
      </c>
      <c r="K25" s="9"/>
      <c r="L25" s="9">
        <v>45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>
        <f>SUM(K25:Y25)</f>
        <v>45</v>
      </c>
      <c r="AA25" s="7">
        <f>F25-Z25</f>
        <v>0</v>
      </c>
    </row>
    <row r="26" spans="1:27">
      <c r="A26" s="7">
        <v>6</v>
      </c>
      <c r="B26" s="57" t="s">
        <v>52</v>
      </c>
      <c r="C26" s="67" t="s">
        <v>53</v>
      </c>
      <c r="D26" s="6" t="s">
        <v>54</v>
      </c>
      <c r="E26" s="84" t="s">
        <v>18</v>
      </c>
      <c r="F26" s="87">
        <v>230</v>
      </c>
      <c r="G26" s="86">
        <v>2.6</v>
      </c>
      <c r="H26" s="37">
        <v>598</v>
      </c>
      <c r="I26" s="10" t="s">
        <v>55</v>
      </c>
      <c r="J26" s="9" t="s">
        <v>20</v>
      </c>
      <c r="K26" s="9"/>
      <c r="L26" s="9"/>
      <c r="M26" s="9"/>
      <c r="N26" s="9">
        <v>150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>
        <v>80</v>
      </c>
      <c r="Z26" s="9">
        <f>SUM(K26:Y26)</f>
        <v>230</v>
      </c>
      <c r="AA26" s="7">
        <f>F26-Z26</f>
        <v>0</v>
      </c>
    </row>
    <row r="27" spans="1:27" ht="15.75" thickBot="1">
      <c r="A27" s="7">
        <v>6</v>
      </c>
      <c r="B27" s="58"/>
      <c r="C27" s="68" t="s">
        <v>53</v>
      </c>
      <c r="D27" s="6" t="s">
        <v>54</v>
      </c>
      <c r="E27" s="84" t="s">
        <v>18</v>
      </c>
      <c r="F27" s="88">
        <v>1770</v>
      </c>
      <c r="G27" s="86">
        <v>2.6</v>
      </c>
      <c r="H27" s="37">
        <v>4602</v>
      </c>
      <c r="I27" s="10" t="s">
        <v>56</v>
      </c>
      <c r="J27" s="9" t="s">
        <v>20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>
        <v>500</v>
      </c>
      <c r="V27" s="9"/>
      <c r="W27" s="9">
        <v>50</v>
      </c>
      <c r="X27" s="9"/>
      <c r="Y27" s="9">
        <v>620</v>
      </c>
      <c r="Z27" s="9">
        <f>SUM(K27:Y27)</f>
        <v>1170</v>
      </c>
      <c r="AA27" s="7">
        <f>F27-Z27</f>
        <v>600</v>
      </c>
    </row>
    <row r="28" spans="1:27">
      <c r="A28" s="7">
        <v>6</v>
      </c>
      <c r="B28" s="58"/>
      <c r="C28" s="70" t="s">
        <v>57</v>
      </c>
      <c r="D28" s="6" t="s">
        <v>58</v>
      </c>
      <c r="E28" s="9" t="s">
        <v>18</v>
      </c>
      <c r="F28" s="93">
        <v>10000</v>
      </c>
      <c r="G28" s="40">
        <v>2.6</v>
      </c>
      <c r="H28" s="37">
        <v>26000</v>
      </c>
      <c r="I28" s="10" t="s">
        <v>59</v>
      </c>
      <c r="J28" s="9" t="s">
        <v>20</v>
      </c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>
        <v>100</v>
      </c>
      <c r="X28" s="9"/>
      <c r="Y28" s="9"/>
      <c r="Z28" s="9">
        <f>SUM(K28:Y28)</f>
        <v>100</v>
      </c>
      <c r="AA28" s="7">
        <f>F28-Z28</f>
        <v>9900</v>
      </c>
    </row>
    <row r="29" spans="1:27">
      <c r="A29" s="7">
        <v>6</v>
      </c>
      <c r="B29" s="58"/>
      <c r="C29" s="71" t="s">
        <v>60</v>
      </c>
      <c r="D29" s="6" t="s">
        <v>61</v>
      </c>
      <c r="E29" s="9" t="s">
        <v>18</v>
      </c>
      <c r="F29" s="38">
        <v>4000</v>
      </c>
      <c r="G29" s="40">
        <v>2.9</v>
      </c>
      <c r="H29" s="37">
        <v>1160</v>
      </c>
      <c r="I29" s="10" t="s">
        <v>59</v>
      </c>
      <c r="J29" s="9" t="s">
        <v>20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>
        <f>SUM(K29:Y29)</f>
        <v>0</v>
      </c>
      <c r="AA29" s="7">
        <f>F29-Z29</f>
        <v>4000</v>
      </c>
    </row>
    <row r="30" spans="1:27" ht="15.75" thickBot="1">
      <c r="A30" s="7">
        <v>6</v>
      </c>
      <c r="B30" s="58"/>
      <c r="C30" s="72" t="s">
        <v>62</v>
      </c>
      <c r="D30" s="6" t="s">
        <v>63</v>
      </c>
      <c r="E30" s="7" t="s">
        <v>18</v>
      </c>
      <c r="F30" s="92">
        <v>4000</v>
      </c>
      <c r="G30" s="40">
        <v>5.0999999999999996</v>
      </c>
      <c r="H30" s="37">
        <v>20400</v>
      </c>
      <c r="I30" s="10" t="s">
        <v>64</v>
      </c>
      <c r="J30" s="9" t="s">
        <v>20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>
        <f>SUM(K30:Y30)</f>
        <v>0</v>
      </c>
      <c r="AA30" s="7">
        <f>F30-Z30</f>
        <v>4000</v>
      </c>
    </row>
    <row r="31" spans="1:27">
      <c r="A31" s="7">
        <v>6</v>
      </c>
      <c r="B31" s="58"/>
      <c r="C31" s="67" t="s">
        <v>65</v>
      </c>
      <c r="D31" s="6" t="s">
        <v>66</v>
      </c>
      <c r="E31" s="84" t="s">
        <v>18</v>
      </c>
      <c r="F31" s="89">
        <v>600</v>
      </c>
      <c r="G31" s="86">
        <v>1.9</v>
      </c>
      <c r="H31" s="37">
        <v>1140</v>
      </c>
      <c r="I31" s="10" t="s">
        <v>55</v>
      </c>
      <c r="J31" s="9" t="s">
        <v>20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>
        <f>SUM(K31:Y31)</f>
        <v>0</v>
      </c>
      <c r="AA31" s="7">
        <f>F31-Z31</f>
        <v>600</v>
      </c>
    </row>
    <row r="32" spans="1:27">
      <c r="A32" s="7">
        <v>6</v>
      </c>
      <c r="B32" s="58"/>
      <c r="C32" s="71" t="s">
        <v>65</v>
      </c>
      <c r="D32" s="6" t="s">
        <v>66</v>
      </c>
      <c r="E32" s="84" t="s">
        <v>18</v>
      </c>
      <c r="F32" s="91">
        <v>4400</v>
      </c>
      <c r="G32" s="86">
        <v>1.9</v>
      </c>
      <c r="H32" s="37">
        <v>8360</v>
      </c>
      <c r="I32" s="10" t="s">
        <v>56</v>
      </c>
      <c r="J32" s="9" t="s">
        <v>20</v>
      </c>
      <c r="K32" s="9"/>
      <c r="L32" s="9"/>
      <c r="M32" s="9"/>
      <c r="N32" s="9"/>
      <c r="O32" s="9">
        <v>3000</v>
      </c>
      <c r="P32" s="9">
        <v>1000</v>
      </c>
      <c r="Q32" s="9">
        <v>100</v>
      </c>
      <c r="R32" s="9"/>
      <c r="S32" s="9"/>
      <c r="T32" s="9"/>
      <c r="U32" s="9"/>
      <c r="V32" s="9"/>
      <c r="W32" s="9"/>
      <c r="X32" s="9"/>
      <c r="Y32" s="9"/>
      <c r="Z32" s="9">
        <f>SUM(K32:Y32)</f>
        <v>4100</v>
      </c>
      <c r="AA32" s="7">
        <f>F32-Z32</f>
        <v>300</v>
      </c>
    </row>
    <row r="33" spans="1:31" ht="15.75" thickBot="1">
      <c r="A33" s="7">
        <v>6</v>
      </c>
      <c r="B33" s="58"/>
      <c r="C33" s="68" t="s">
        <v>65</v>
      </c>
      <c r="D33" s="6" t="s">
        <v>66</v>
      </c>
      <c r="E33" s="85" t="s">
        <v>18</v>
      </c>
      <c r="F33" s="90">
        <v>20000</v>
      </c>
      <c r="G33" s="86">
        <v>1.9</v>
      </c>
      <c r="H33" s="37">
        <v>38000</v>
      </c>
      <c r="I33" s="10" t="s">
        <v>59</v>
      </c>
      <c r="J33" s="9" t="s">
        <v>20</v>
      </c>
      <c r="K33" s="9">
        <v>8000</v>
      </c>
      <c r="L33" s="9">
        <v>7984</v>
      </c>
      <c r="M33" s="9">
        <v>4000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>
        <f>SUM(K33:Y33)</f>
        <v>19984</v>
      </c>
      <c r="AA33" s="7">
        <f>F33-Z33</f>
        <v>16</v>
      </c>
    </row>
    <row r="34" spans="1:31">
      <c r="A34" s="7">
        <v>6</v>
      </c>
      <c r="B34" s="58"/>
      <c r="C34" s="73" t="s">
        <v>67</v>
      </c>
      <c r="D34" s="6" t="s">
        <v>68</v>
      </c>
      <c r="E34" s="84" t="s">
        <v>18</v>
      </c>
      <c r="F34" s="87">
        <v>1400</v>
      </c>
      <c r="G34" s="86">
        <v>2.1</v>
      </c>
      <c r="H34" s="37">
        <v>2940</v>
      </c>
      <c r="I34" s="10" t="s">
        <v>56</v>
      </c>
      <c r="J34" s="9" t="s">
        <v>20</v>
      </c>
      <c r="K34" s="9"/>
      <c r="L34" s="9"/>
      <c r="M34" s="9"/>
      <c r="N34" s="9"/>
      <c r="O34" s="9"/>
      <c r="P34" s="9"/>
      <c r="Q34" s="9"/>
      <c r="R34" s="9"/>
      <c r="S34" s="9">
        <v>1400</v>
      </c>
      <c r="T34" s="9"/>
      <c r="U34" s="9"/>
      <c r="V34" s="9"/>
      <c r="W34" s="9"/>
      <c r="X34" s="9"/>
      <c r="Y34" s="9"/>
      <c r="Z34" s="9">
        <f>SUM(K34:Y34)</f>
        <v>1400</v>
      </c>
      <c r="AA34" s="7">
        <f>F34-Z34</f>
        <v>0</v>
      </c>
    </row>
    <row r="35" spans="1:31" ht="15.75" thickBot="1">
      <c r="A35" s="7">
        <v>6</v>
      </c>
      <c r="B35" s="58"/>
      <c r="C35" s="74" t="s">
        <v>67</v>
      </c>
      <c r="D35" s="6" t="s">
        <v>68</v>
      </c>
      <c r="E35" s="85" t="s">
        <v>18</v>
      </c>
      <c r="F35" s="88">
        <v>3600</v>
      </c>
      <c r="G35" s="86">
        <v>2.1</v>
      </c>
      <c r="H35" s="37">
        <v>7560</v>
      </c>
      <c r="I35" s="10" t="s">
        <v>59</v>
      </c>
      <c r="J35" s="9" t="s">
        <v>20</v>
      </c>
      <c r="K35" s="9"/>
      <c r="L35" s="9"/>
      <c r="M35" s="9"/>
      <c r="N35" s="9"/>
      <c r="O35" s="9"/>
      <c r="P35" s="9"/>
      <c r="Q35" s="9"/>
      <c r="R35" s="9">
        <v>1000</v>
      </c>
      <c r="S35" s="9">
        <v>340</v>
      </c>
      <c r="T35" s="9"/>
      <c r="U35" s="9"/>
      <c r="V35" s="9">
        <v>150</v>
      </c>
      <c r="W35" s="9">
        <v>20</v>
      </c>
      <c r="X35" s="9"/>
      <c r="Y35" s="9"/>
      <c r="Z35" s="9">
        <f>SUM(K35:Y35)</f>
        <v>1510</v>
      </c>
      <c r="AA35" s="7">
        <f>F35-Z35</f>
        <v>2090</v>
      </c>
    </row>
    <row r="36" spans="1:31">
      <c r="A36" s="7">
        <v>4</v>
      </c>
      <c r="B36" s="60"/>
      <c r="C36" s="75" t="s">
        <v>69</v>
      </c>
      <c r="D36" s="6" t="s">
        <v>70</v>
      </c>
      <c r="E36" s="7" t="s">
        <v>18</v>
      </c>
      <c r="F36" s="93">
        <v>150</v>
      </c>
      <c r="G36" s="40">
        <v>28</v>
      </c>
      <c r="H36" s="37">
        <v>4200</v>
      </c>
      <c r="I36" s="10" t="s">
        <v>71</v>
      </c>
      <c r="J36" s="9" t="s">
        <v>72</v>
      </c>
      <c r="K36" s="9">
        <v>49</v>
      </c>
      <c r="L36" s="9">
        <v>100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>
        <f>SUM(K36:Y36)</f>
        <v>149</v>
      </c>
      <c r="AA36" s="7">
        <f>F36-Z36</f>
        <v>1</v>
      </c>
    </row>
    <row r="37" spans="1:31">
      <c r="A37" s="7">
        <v>4</v>
      </c>
      <c r="B37" s="60"/>
      <c r="C37" s="23" t="s">
        <v>73</v>
      </c>
      <c r="D37" s="6" t="s">
        <v>74</v>
      </c>
      <c r="E37" s="7" t="s">
        <v>18</v>
      </c>
      <c r="F37" s="38">
        <v>150</v>
      </c>
      <c r="G37" s="40">
        <v>36</v>
      </c>
      <c r="H37" s="37">
        <v>5400</v>
      </c>
      <c r="I37" s="10" t="s">
        <v>71</v>
      </c>
      <c r="J37" s="9" t="s">
        <v>72</v>
      </c>
      <c r="K37" s="9">
        <v>1</v>
      </c>
      <c r="L37" s="9">
        <v>50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>
        <f>SUM(K37:Y37)</f>
        <v>51</v>
      </c>
      <c r="AA37" s="7">
        <f>F37-Z37</f>
        <v>99</v>
      </c>
    </row>
    <row r="38" spans="1:31">
      <c r="A38" s="7">
        <v>7</v>
      </c>
      <c r="B38" s="60"/>
      <c r="C38" s="23" t="s">
        <v>75</v>
      </c>
      <c r="D38" s="6" t="s">
        <v>76</v>
      </c>
      <c r="E38" s="7" t="s">
        <v>18</v>
      </c>
      <c r="F38" s="38">
        <v>300</v>
      </c>
      <c r="G38" s="40">
        <v>8</v>
      </c>
      <c r="H38" s="37">
        <v>2400</v>
      </c>
      <c r="I38" s="10" t="s">
        <v>77</v>
      </c>
      <c r="J38" s="9" t="s">
        <v>78</v>
      </c>
      <c r="K38" s="9">
        <v>50</v>
      </c>
      <c r="L38" s="9">
        <v>200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>
        <f>SUM(K38:Y38)</f>
        <v>250</v>
      </c>
      <c r="AA38" s="7">
        <f>F38-Z38</f>
        <v>50</v>
      </c>
      <c r="AC38" s="24"/>
      <c r="AD38" s="24"/>
      <c r="AE38" s="24"/>
    </row>
    <row r="39" spans="1:31" s="24" customFormat="1">
      <c r="A39" s="9">
        <v>8</v>
      </c>
      <c r="B39" s="61"/>
      <c r="C39" s="23" t="s">
        <v>79</v>
      </c>
      <c r="D39" s="10" t="s">
        <v>80</v>
      </c>
      <c r="E39" s="9" t="s">
        <v>18</v>
      </c>
      <c r="F39" s="38">
        <v>156</v>
      </c>
      <c r="G39" s="40">
        <v>14.95</v>
      </c>
      <c r="H39" s="37">
        <v>2332.1999999999998</v>
      </c>
      <c r="I39" s="10" t="s">
        <v>81</v>
      </c>
      <c r="J39" s="9" t="s">
        <v>82</v>
      </c>
      <c r="K39" s="9"/>
      <c r="L39" s="9"/>
      <c r="M39" s="9">
        <v>30</v>
      </c>
      <c r="N39" s="9"/>
      <c r="O39" s="9">
        <v>50</v>
      </c>
      <c r="P39" s="9"/>
      <c r="Q39" s="9"/>
      <c r="R39" s="9"/>
      <c r="S39" s="9"/>
      <c r="T39" s="9"/>
      <c r="U39" s="9"/>
      <c r="V39" s="9"/>
      <c r="W39" s="9">
        <v>6</v>
      </c>
      <c r="X39" s="9"/>
      <c r="Y39" s="9">
        <v>15</v>
      </c>
      <c r="Z39" s="9">
        <f>SUM(K39:Y39)</f>
        <v>101</v>
      </c>
      <c r="AA39" s="7">
        <f>F39-Z39</f>
        <v>55</v>
      </c>
      <c r="AC39" s="11"/>
      <c r="AD39" s="11"/>
      <c r="AE39" s="11"/>
    </row>
    <row r="40" spans="1:31">
      <c r="A40" s="7">
        <v>7</v>
      </c>
      <c r="B40" s="60"/>
      <c r="C40" s="23" t="s">
        <v>83</v>
      </c>
      <c r="D40" s="6" t="s">
        <v>84</v>
      </c>
      <c r="E40" s="7" t="s">
        <v>18</v>
      </c>
      <c r="F40" s="38">
        <v>300</v>
      </c>
      <c r="G40" s="40">
        <v>30</v>
      </c>
      <c r="H40" s="37">
        <v>9000</v>
      </c>
      <c r="I40" s="10" t="s">
        <v>77</v>
      </c>
      <c r="J40" s="9" t="s">
        <v>78</v>
      </c>
      <c r="K40" s="9">
        <v>50</v>
      </c>
      <c r="L40" s="9">
        <v>200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>
        <f>SUM(K40:Y40)</f>
        <v>250</v>
      </c>
      <c r="AA40" s="7">
        <f>F40-Z40</f>
        <v>50</v>
      </c>
    </row>
    <row r="41" spans="1:31">
      <c r="A41" s="7">
        <v>2</v>
      </c>
      <c r="B41" s="60"/>
      <c r="C41" s="22" t="s">
        <v>85</v>
      </c>
      <c r="D41" s="6" t="s">
        <v>86</v>
      </c>
      <c r="E41" s="7" t="s">
        <v>87</v>
      </c>
      <c r="F41" s="38">
        <v>150000</v>
      </c>
      <c r="G41" s="40">
        <v>0.19</v>
      </c>
      <c r="H41" s="37">
        <v>28500</v>
      </c>
      <c r="I41" s="10" t="s">
        <v>88</v>
      </c>
      <c r="J41" s="9" t="s">
        <v>89</v>
      </c>
      <c r="K41" s="9">
        <v>20000</v>
      </c>
      <c r="L41" s="9">
        <v>40000</v>
      </c>
      <c r="M41" s="9">
        <v>20000</v>
      </c>
      <c r="N41" s="9"/>
      <c r="O41" s="9"/>
      <c r="P41" s="9">
        <v>20000</v>
      </c>
      <c r="Q41" s="9"/>
      <c r="R41" s="9"/>
      <c r="S41" s="9">
        <v>1500</v>
      </c>
      <c r="T41" s="9"/>
      <c r="U41" s="9"/>
      <c r="V41" s="9"/>
      <c r="W41" s="9">
        <v>450</v>
      </c>
      <c r="X41" s="9"/>
      <c r="Y41" s="9">
        <v>1000</v>
      </c>
      <c r="Z41" s="9">
        <f>SUM(K41:Y41)</f>
        <v>102950</v>
      </c>
      <c r="AA41" s="7">
        <f>F41-Z41</f>
        <v>47050</v>
      </c>
    </row>
    <row r="42" spans="1:31">
      <c r="A42" s="7">
        <v>2</v>
      </c>
      <c r="B42" s="60"/>
      <c r="C42" s="22" t="s">
        <v>90</v>
      </c>
      <c r="D42" s="6" t="s">
        <v>91</v>
      </c>
      <c r="E42" s="7" t="s">
        <v>18</v>
      </c>
      <c r="F42" s="38">
        <v>200000</v>
      </c>
      <c r="G42" s="40">
        <v>0.09</v>
      </c>
      <c r="H42" s="37">
        <v>18000</v>
      </c>
      <c r="I42" s="10" t="s">
        <v>92</v>
      </c>
      <c r="J42" s="9" t="s">
        <v>89</v>
      </c>
      <c r="K42" s="9"/>
      <c r="L42" s="9"/>
      <c r="M42" s="9">
        <v>90000</v>
      </c>
      <c r="N42" s="9"/>
      <c r="O42" s="9"/>
      <c r="P42" s="9"/>
      <c r="Q42" s="9"/>
      <c r="R42" s="9"/>
      <c r="S42" s="9">
        <v>1550</v>
      </c>
      <c r="T42" s="9"/>
      <c r="U42" s="9"/>
      <c r="V42" s="9"/>
      <c r="W42" s="9">
        <v>2000</v>
      </c>
      <c r="X42" s="9"/>
      <c r="Y42" s="9"/>
      <c r="Z42" s="9">
        <f>SUM(K42:Y42)</f>
        <v>93550</v>
      </c>
      <c r="AA42" s="7">
        <f>F42-Z42</f>
        <v>106450</v>
      </c>
    </row>
    <row r="43" spans="1:31">
      <c r="A43" s="7">
        <v>5</v>
      </c>
      <c r="B43" s="60"/>
      <c r="C43" s="22" t="s">
        <v>93</v>
      </c>
      <c r="D43" s="6" t="s">
        <v>94</v>
      </c>
      <c r="E43" s="7" t="s">
        <v>18</v>
      </c>
      <c r="F43" s="38">
        <v>100000</v>
      </c>
      <c r="G43" s="40">
        <v>8.5000000000000006E-2</v>
      </c>
      <c r="H43" s="37">
        <v>8500</v>
      </c>
      <c r="I43" s="10" t="s">
        <v>95</v>
      </c>
      <c r="J43" s="9" t="s">
        <v>96</v>
      </c>
      <c r="K43" s="9">
        <v>60000</v>
      </c>
      <c r="L43" s="9"/>
      <c r="M43" s="9"/>
      <c r="N43" s="9"/>
      <c r="O43" s="9"/>
      <c r="P43" s="9"/>
      <c r="Q43" s="9"/>
      <c r="R43" s="9">
        <v>10000</v>
      </c>
      <c r="S43" s="9"/>
      <c r="T43" s="9"/>
      <c r="U43" s="9"/>
      <c r="V43" s="9"/>
      <c r="W43" s="9">
        <v>1300</v>
      </c>
      <c r="X43" s="9"/>
      <c r="Y43" s="9"/>
      <c r="Z43" s="9">
        <f>SUM(K43:Y43)</f>
        <v>71300</v>
      </c>
      <c r="AA43" s="7">
        <f>F43-Z43</f>
        <v>28700</v>
      </c>
    </row>
    <row r="44" spans="1:31">
      <c r="A44" s="7">
        <v>1</v>
      </c>
      <c r="B44" s="60"/>
      <c r="C44" s="22" t="s">
        <v>97</v>
      </c>
      <c r="D44" s="6" t="s">
        <v>98</v>
      </c>
      <c r="E44" s="7" t="s">
        <v>99</v>
      </c>
      <c r="F44" s="38">
        <v>100000</v>
      </c>
      <c r="G44" s="40">
        <v>0.1</v>
      </c>
      <c r="H44" s="37">
        <v>10000</v>
      </c>
      <c r="I44" s="10" t="s">
        <v>100</v>
      </c>
      <c r="J44" s="9" t="s">
        <v>101</v>
      </c>
      <c r="K44" s="9"/>
      <c r="L44" s="9">
        <v>99200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>
        <v>100</v>
      </c>
      <c r="X44" s="9"/>
      <c r="Y44" s="9">
        <v>500</v>
      </c>
      <c r="Z44" s="9">
        <f>SUM(K44:Y44)</f>
        <v>99800</v>
      </c>
      <c r="AA44" s="7">
        <f>F44-Z44</f>
        <v>200</v>
      </c>
      <c r="AC44" s="24"/>
      <c r="AD44" s="24"/>
      <c r="AE44" s="24"/>
    </row>
    <row r="45" spans="1:31" s="24" customFormat="1">
      <c r="A45" s="9">
        <v>3</v>
      </c>
      <c r="B45" s="61"/>
      <c r="C45" s="23" t="s">
        <v>162</v>
      </c>
      <c r="D45" s="10"/>
      <c r="E45" s="9" t="s">
        <v>18</v>
      </c>
      <c r="F45" s="38">
        <v>50000</v>
      </c>
      <c r="G45" s="40">
        <v>0.06</v>
      </c>
      <c r="H45" s="37">
        <f t="shared" ref="H45:H46" si="0">F45*G45</f>
        <v>3000</v>
      </c>
      <c r="I45" s="10"/>
      <c r="J45" s="9" t="s">
        <v>154</v>
      </c>
      <c r="K45" s="9"/>
      <c r="L45" s="9"/>
      <c r="M45" s="9"/>
      <c r="N45" s="9"/>
      <c r="O45" s="9">
        <v>30000</v>
      </c>
      <c r="P45" s="9">
        <v>20000</v>
      </c>
      <c r="Q45" s="9"/>
      <c r="R45" s="9"/>
      <c r="S45" s="9"/>
      <c r="T45" s="9"/>
      <c r="U45" s="9"/>
      <c r="V45" s="9"/>
      <c r="W45" s="9"/>
      <c r="X45" s="9"/>
      <c r="Y45" s="9"/>
      <c r="Z45" s="9">
        <f>SUM(K45:Y45)</f>
        <v>50000</v>
      </c>
      <c r="AA45" s="7">
        <f>F45-Z45</f>
        <v>0</v>
      </c>
    </row>
    <row r="46" spans="1:31" s="24" customFormat="1">
      <c r="A46" s="9">
        <v>11</v>
      </c>
      <c r="B46" s="62"/>
      <c r="C46" s="23" t="s">
        <v>122</v>
      </c>
      <c r="D46" s="10"/>
      <c r="E46" s="9" t="s">
        <v>18</v>
      </c>
      <c r="F46" s="38">
        <v>50000</v>
      </c>
      <c r="G46" s="40">
        <v>0.3</v>
      </c>
      <c r="H46" s="37">
        <f t="shared" si="0"/>
        <v>15000</v>
      </c>
      <c r="I46" s="10"/>
      <c r="J46" s="9" t="s">
        <v>163</v>
      </c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>
        <f t="shared" ref="Z46:Z49" si="1">SUM(K46:Y46)</f>
        <v>0</v>
      </c>
      <c r="AA46" s="7">
        <f>F46-Z46</f>
        <v>50000</v>
      </c>
    </row>
    <row r="47" spans="1:31" s="24" customFormat="1">
      <c r="A47" s="9">
        <v>11</v>
      </c>
      <c r="B47" s="62"/>
      <c r="C47" s="23" t="s">
        <v>164</v>
      </c>
      <c r="D47" s="10"/>
      <c r="E47" s="9" t="s">
        <v>87</v>
      </c>
      <c r="F47" s="38">
        <v>150000</v>
      </c>
      <c r="G47" s="40">
        <v>0.17699999999999999</v>
      </c>
      <c r="H47" s="37">
        <f>F47*G47</f>
        <v>26550</v>
      </c>
      <c r="I47" s="10"/>
      <c r="J47" s="9" t="s">
        <v>163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>
        <f t="shared" si="1"/>
        <v>0</v>
      </c>
      <c r="AA47" s="7">
        <f>F47-Z47</f>
        <v>150000</v>
      </c>
    </row>
    <row r="48" spans="1:31" s="24" customFormat="1">
      <c r="A48" s="9">
        <v>11</v>
      </c>
      <c r="B48" s="62"/>
      <c r="C48" s="23" t="s">
        <v>165</v>
      </c>
      <c r="D48" s="10"/>
      <c r="E48" s="9" t="s">
        <v>87</v>
      </c>
      <c r="F48" s="38">
        <v>200000</v>
      </c>
      <c r="G48" s="40">
        <v>0.17699999999999999</v>
      </c>
      <c r="H48" s="37">
        <f t="shared" ref="H48:H49" si="2">F48*G48</f>
        <v>35400</v>
      </c>
      <c r="I48" s="10"/>
      <c r="J48" s="9" t="s">
        <v>163</v>
      </c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>
        <v>50</v>
      </c>
      <c r="W48" s="9"/>
      <c r="X48" s="9"/>
      <c r="Y48" s="9"/>
      <c r="Z48" s="9">
        <f t="shared" si="1"/>
        <v>50</v>
      </c>
      <c r="AA48" s="7">
        <f>F48-Z48</f>
        <v>199950</v>
      </c>
    </row>
    <row r="49" spans="1:27" s="24" customFormat="1">
      <c r="A49" s="9">
        <v>11</v>
      </c>
      <c r="B49" s="62"/>
      <c r="C49" s="23" t="s">
        <v>166</v>
      </c>
      <c r="D49" s="10"/>
      <c r="E49" s="9" t="s">
        <v>87</v>
      </c>
      <c r="F49" s="38">
        <v>5500</v>
      </c>
      <c r="G49" s="40">
        <v>0.17699999999999999</v>
      </c>
      <c r="H49" s="37">
        <f t="shared" si="2"/>
        <v>973.5</v>
      </c>
      <c r="I49" s="10"/>
      <c r="J49" s="9" t="s">
        <v>163</v>
      </c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>
        <v>50</v>
      </c>
      <c r="W49" s="9"/>
      <c r="X49" s="9"/>
      <c r="Y49" s="9"/>
      <c r="Z49" s="9">
        <f t="shared" si="1"/>
        <v>50</v>
      </c>
      <c r="AA49" s="7">
        <f>F49-Z49</f>
        <v>5450</v>
      </c>
    </row>
    <row r="50" spans="1:27" ht="31.5">
      <c r="A50" s="34">
        <v>12</v>
      </c>
      <c r="C50" s="76" t="s">
        <v>102</v>
      </c>
      <c r="D50" s="7"/>
      <c r="E50" s="77" t="s">
        <v>18</v>
      </c>
      <c r="F50" s="78">
        <v>4000</v>
      </c>
      <c r="G50" s="79">
        <v>29</v>
      </c>
      <c r="H50" s="80">
        <v>116000</v>
      </c>
      <c r="I50" s="81"/>
      <c r="J50" s="41" t="s">
        <v>105</v>
      </c>
      <c r="K50" s="32"/>
      <c r="L50" s="82"/>
      <c r="M50" s="32"/>
      <c r="N50" s="32"/>
      <c r="O50" s="32"/>
      <c r="P50" s="32"/>
      <c r="Q50" s="32">
        <v>30</v>
      </c>
      <c r="R50" s="32"/>
      <c r="S50" s="32"/>
      <c r="T50" s="32">
        <f>100+150+150+150+150+50+50</f>
        <v>800</v>
      </c>
      <c r="U50" s="32"/>
      <c r="V50" s="32">
        <v>50</v>
      </c>
      <c r="W50" s="32">
        <f>10+125+25+25+11+25+25+14</f>
        <v>260</v>
      </c>
      <c r="X50" s="32">
        <v>10</v>
      </c>
      <c r="Y50" s="32"/>
      <c r="Z50" s="32">
        <f>SUM(K50:Y50)</f>
        <v>1150</v>
      </c>
      <c r="AA50" s="32">
        <f>F50-Z50</f>
        <v>2850</v>
      </c>
    </row>
    <row r="51" spans="1:27" ht="15.75">
      <c r="A51" s="7">
        <v>12</v>
      </c>
      <c r="C51" s="51" t="s">
        <v>103</v>
      </c>
      <c r="D51" s="7"/>
      <c r="E51" s="16" t="s">
        <v>18</v>
      </c>
      <c r="F51" s="42">
        <v>4257</v>
      </c>
      <c r="G51" s="43">
        <v>12</v>
      </c>
      <c r="H51" s="48">
        <v>51084</v>
      </c>
      <c r="I51" s="29"/>
      <c r="J51" s="19" t="s">
        <v>105</v>
      </c>
      <c r="K51" s="7"/>
      <c r="L51" s="30"/>
      <c r="M51" s="7"/>
      <c r="N51" s="7"/>
      <c r="O51" s="7"/>
      <c r="P51" s="7"/>
      <c r="Q51" s="7"/>
      <c r="R51" s="7"/>
      <c r="S51" s="7"/>
      <c r="T51" s="9"/>
      <c r="U51" s="9"/>
      <c r="V51" s="9"/>
      <c r="W51" s="9"/>
      <c r="X51" s="9"/>
      <c r="Y51" s="9"/>
      <c r="Z51" s="7">
        <f>SUM(K51:Y51)</f>
        <v>0</v>
      </c>
      <c r="AA51" s="7">
        <f>F51-Z51</f>
        <v>4257</v>
      </c>
    </row>
    <row r="52" spans="1:27" ht="15.75">
      <c r="A52" s="7">
        <v>12</v>
      </c>
      <c r="C52" s="51" t="s">
        <v>104</v>
      </c>
      <c r="D52" s="7"/>
      <c r="E52" s="16" t="s">
        <v>18</v>
      </c>
      <c r="F52" s="42">
        <v>3400</v>
      </c>
      <c r="G52" s="43">
        <v>2.9</v>
      </c>
      <c r="H52" s="48">
        <v>9860</v>
      </c>
      <c r="I52" s="29"/>
      <c r="J52" s="19" t="s">
        <v>105</v>
      </c>
      <c r="K52" s="7"/>
      <c r="L52" s="30"/>
      <c r="M52" s="7"/>
      <c r="N52" s="7"/>
      <c r="O52" s="7"/>
      <c r="P52" s="7"/>
      <c r="Q52" s="7"/>
      <c r="R52" s="7"/>
      <c r="S52" s="9"/>
      <c r="T52" s="9"/>
      <c r="U52" s="9"/>
      <c r="V52" s="9"/>
      <c r="W52" s="9">
        <v>200</v>
      </c>
      <c r="X52" s="9"/>
      <c r="Y52" s="9"/>
      <c r="Z52" s="7">
        <f>SUM(K52:Y52)</f>
        <v>200</v>
      </c>
      <c r="AA52" s="7">
        <f>F52-Z52</f>
        <v>3200</v>
      </c>
    </row>
    <row r="53" spans="1:27" ht="15.75">
      <c r="A53" s="7">
        <v>13</v>
      </c>
      <c r="C53" s="51" t="s">
        <v>106</v>
      </c>
      <c r="D53" s="7"/>
      <c r="E53" s="16" t="s">
        <v>18</v>
      </c>
      <c r="F53" s="42">
        <v>544</v>
      </c>
      <c r="G53" s="43">
        <v>19.899999999999999</v>
      </c>
      <c r="H53" s="48">
        <v>10825.6</v>
      </c>
      <c r="I53" s="29"/>
      <c r="J53" s="19" t="s">
        <v>108</v>
      </c>
      <c r="K53" s="7"/>
      <c r="L53" s="30"/>
      <c r="M53" s="7"/>
      <c r="N53" s="7"/>
      <c r="O53" s="7"/>
      <c r="P53" s="7"/>
      <c r="Q53" s="7"/>
      <c r="R53" s="7"/>
      <c r="S53" s="9">
        <v>80</v>
      </c>
      <c r="T53" s="9"/>
      <c r="U53" s="9"/>
      <c r="V53" s="9"/>
      <c r="W53" s="9"/>
      <c r="X53" s="9"/>
      <c r="Y53" s="9"/>
      <c r="Z53" s="7">
        <f>SUM(K53:Y53)</f>
        <v>80</v>
      </c>
      <c r="AA53" s="7">
        <f>F53-Z53</f>
        <v>464</v>
      </c>
    </row>
    <row r="54" spans="1:27" ht="15.75">
      <c r="A54" s="7">
        <v>14</v>
      </c>
      <c r="C54" s="51" t="s">
        <v>107</v>
      </c>
      <c r="D54" s="7"/>
      <c r="E54" s="16" t="s">
        <v>18</v>
      </c>
      <c r="F54" s="42">
        <v>100</v>
      </c>
      <c r="G54" s="43">
        <v>65</v>
      </c>
      <c r="H54" s="48">
        <v>6500</v>
      </c>
      <c r="I54" s="29"/>
      <c r="J54" s="19" t="s">
        <v>109</v>
      </c>
      <c r="K54" s="7"/>
      <c r="L54" s="30"/>
      <c r="M54" s="7"/>
      <c r="N54" s="7"/>
      <c r="O54" s="7"/>
      <c r="P54" s="7"/>
      <c r="Q54" s="7"/>
      <c r="R54" s="7"/>
      <c r="S54" s="9"/>
      <c r="T54" s="9"/>
      <c r="U54" s="9"/>
      <c r="V54" s="9"/>
      <c r="W54" s="9"/>
      <c r="X54" s="9"/>
      <c r="Y54" s="9"/>
      <c r="Z54" s="7">
        <f>SUM(K54:Y54)</f>
        <v>0</v>
      </c>
      <c r="AA54" s="7">
        <f>F54-Z54</f>
        <v>100</v>
      </c>
    </row>
    <row r="55" spans="1:27" ht="15.75">
      <c r="A55" s="7">
        <v>15</v>
      </c>
      <c r="C55" s="51" t="s">
        <v>110</v>
      </c>
      <c r="D55" s="7"/>
      <c r="E55" s="16" t="s">
        <v>18</v>
      </c>
      <c r="F55" s="42">
        <v>250</v>
      </c>
      <c r="G55" s="43">
        <v>40</v>
      </c>
      <c r="H55" s="48">
        <v>10000</v>
      </c>
      <c r="I55" s="29"/>
      <c r="J55" s="19" t="s">
        <v>111</v>
      </c>
      <c r="K55" s="7"/>
      <c r="L55" s="30"/>
      <c r="M55" s="7"/>
      <c r="N55" s="7"/>
      <c r="O55" s="7"/>
      <c r="P55" s="7"/>
      <c r="Q55" s="7"/>
      <c r="R55" s="7"/>
      <c r="S55" s="7"/>
      <c r="T55" s="9"/>
      <c r="U55" s="9"/>
      <c r="V55" s="9"/>
      <c r="W55" s="9"/>
      <c r="X55" s="9"/>
      <c r="Y55" s="9"/>
      <c r="Z55" s="7">
        <f>SUM(K55:Y55)</f>
        <v>0</v>
      </c>
      <c r="AA55" s="7">
        <f>F55-Z55</f>
        <v>250</v>
      </c>
    </row>
    <row r="56" spans="1:27" ht="15.75">
      <c r="A56" s="17">
        <v>15</v>
      </c>
      <c r="C56" s="52" t="s">
        <v>73</v>
      </c>
      <c r="D56" s="7"/>
      <c r="E56" s="16" t="s">
        <v>18</v>
      </c>
      <c r="F56" s="42">
        <v>250</v>
      </c>
      <c r="G56" s="43">
        <v>40</v>
      </c>
      <c r="H56" s="48">
        <v>10000</v>
      </c>
      <c r="I56" s="29"/>
      <c r="J56" s="19" t="s">
        <v>111</v>
      </c>
      <c r="K56" s="7"/>
      <c r="L56" s="30"/>
      <c r="M56" s="7"/>
      <c r="N56" s="7"/>
      <c r="O56" s="7"/>
      <c r="P56" s="7"/>
      <c r="Q56" s="7"/>
      <c r="R56" s="7"/>
      <c r="S56" s="7"/>
      <c r="T56" s="9"/>
      <c r="U56" s="9"/>
      <c r="V56" s="9"/>
      <c r="W56" s="9"/>
      <c r="X56" s="9"/>
      <c r="Y56" s="9"/>
      <c r="Z56" s="7">
        <f>SUM(K56:Y56)</f>
        <v>0</v>
      </c>
      <c r="AA56" s="7">
        <f>F56-Z56</f>
        <v>250</v>
      </c>
    </row>
    <row r="57" spans="1:27" ht="15.75">
      <c r="A57" s="7">
        <v>19</v>
      </c>
      <c r="C57" s="51" t="s">
        <v>112</v>
      </c>
      <c r="D57" s="7"/>
      <c r="E57" s="16" t="s">
        <v>18</v>
      </c>
      <c r="F57" s="42">
        <v>22</v>
      </c>
      <c r="G57" s="43">
        <v>90</v>
      </c>
      <c r="H57" s="48">
        <v>1980</v>
      </c>
      <c r="I57" s="29"/>
      <c r="J57" s="19" t="s">
        <v>113</v>
      </c>
      <c r="K57" s="7"/>
      <c r="L57" s="30"/>
      <c r="M57" s="7"/>
      <c r="N57" s="7"/>
      <c r="O57" s="7"/>
      <c r="P57" s="7"/>
      <c r="Q57" s="7"/>
      <c r="R57" s="7"/>
      <c r="S57" s="7"/>
      <c r="T57" s="9"/>
      <c r="U57" s="9"/>
      <c r="V57" s="9"/>
      <c r="W57" s="9"/>
      <c r="X57" s="9"/>
      <c r="Y57" s="9"/>
      <c r="Z57" s="7">
        <f>SUM(K57:Y57)</f>
        <v>0</v>
      </c>
      <c r="AA57" s="7">
        <f>F57-Z57</f>
        <v>22</v>
      </c>
    </row>
    <row r="58" spans="1:27" ht="15.75">
      <c r="A58" s="7">
        <v>20</v>
      </c>
      <c r="C58" s="51" t="s">
        <v>114</v>
      </c>
      <c r="D58" s="7"/>
      <c r="E58" s="18" t="s">
        <v>18</v>
      </c>
      <c r="F58" s="42">
        <v>440</v>
      </c>
      <c r="G58" s="43">
        <v>8</v>
      </c>
      <c r="H58" s="48">
        <v>3520</v>
      </c>
      <c r="I58" s="29"/>
      <c r="J58" s="27" t="s">
        <v>115</v>
      </c>
      <c r="K58" s="7"/>
      <c r="L58" s="30"/>
      <c r="M58" s="7"/>
      <c r="N58" s="7"/>
      <c r="O58" s="7"/>
      <c r="P58" s="7"/>
      <c r="Q58" s="7"/>
      <c r="R58" s="7"/>
      <c r="S58" s="7"/>
      <c r="T58" s="9"/>
      <c r="U58" s="9"/>
      <c r="V58" s="9"/>
      <c r="W58" s="9"/>
      <c r="X58" s="9"/>
      <c r="Y58" s="9"/>
      <c r="Z58" s="7">
        <f>SUM(K58:Y58)</f>
        <v>0</v>
      </c>
      <c r="AA58" s="7">
        <f>F58-Z58</f>
        <v>440</v>
      </c>
    </row>
    <row r="59" spans="1:27" ht="15.75">
      <c r="A59" s="17">
        <v>21</v>
      </c>
      <c r="C59" s="52" t="s">
        <v>116</v>
      </c>
      <c r="D59" s="7"/>
      <c r="E59" s="18" t="s">
        <v>18</v>
      </c>
      <c r="F59" s="42">
        <v>200</v>
      </c>
      <c r="G59" s="43">
        <v>25</v>
      </c>
      <c r="H59" s="48">
        <v>5000</v>
      </c>
      <c r="I59" s="29"/>
      <c r="J59" s="18" t="s">
        <v>117</v>
      </c>
      <c r="K59" s="7"/>
      <c r="L59" s="30"/>
      <c r="M59" s="7"/>
      <c r="N59" s="7"/>
      <c r="O59" s="7"/>
      <c r="P59" s="7"/>
      <c r="Q59" s="7"/>
      <c r="R59" s="7"/>
      <c r="S59" s="7"/>
      <c r="T59" s="9"/>
      <c r="U59" s="9"/>
      <c r="V59" s="9"/>
      <c r="W59" s="9"/>
      <c r="X59" s="9"/>
      <c r="Y59" s="9"/>
      <c r="Z59" s="7">
        <f>SUM(K59:Y59)</f>
        <v>0</v>
      </c>
      <c r="AA59" s="7">
        <f>F59-Z59</f>
        <v>200</v>
      </c>
    </row>
    <row r="60" spans="1:27" ht="31.5">
      <c r="A60" s="7">
        <v>22</v>
      </c>
      <c r="C60" s="53" t="s">
        <v>118</v>
      </c>
      <c r="D60" s="7"/>
      <c r="E60" s="16" t="s">
        <v>18</v>
      </c>
      <c r="F60" s="44">
        <v>100</v>
      </c>
      <c r="G60" s="45">
        <v>145</v>
      </c>
      <c r="H60" s="49">
        <v>14500</v>
      </c>
      <c r="I60" s="29"/>
      <c r="J60" s="19" t="s">
        <v>121</v>
      </c>
      <c r="K60" s="7"/>
      <c r="L60" s="30"/>
      <c r="M60" s="7"/>
      <c r="N60" s="7"/>
      <c r="O60" s="7"/>
      <c r="P60" s="7"/>
      <c r="Q60" s="7"/>
      <c r="R60" s="7"/>
      <c r="S60" s="7"/>
      <c r="T60" s="9"/>
      <c r="U60" s="9"/>
      <c r="V60" s="9"/>
      <c r="W60" s="9"/>
      <c r="X60" s="9"/>
      <c r="Y60" s="9"/>
      <c r="Z60" s="7">
        <f>SUM(K60:Y60)</f>
        <v>0</v>
      </c>
      <c r="AA60" s="7">
        <f>F60-Z60</f>
        <v>100</v>
      </c>
    </row>
    <row r="61" spans="1:27" ht="47.25">
      <c r="A61" s="7">
        <v>22</v>
      </c>
      <c r="C61" s="53" t="s">
        <v>119</v>
      </c>
      <c r="D61" s="7"/>
      <c r="E61" s="16" t="s">
        <v>18</v>
      </c>
      <c r="F61" s="44">
        <v>100</v>
      </c>
      <c r="G61" s="45">
        <v>75</v>
      </c>
      <c r="H61" s="49">
        <v>7500</v>
      </c>
      <c r="I61" s="29"/>
      <c r="J61" s="19" t="s">
        <v>121</v>
      </c>
      <c r="K61" s="7"/>
      <c r="L61" s="30"/>
      <c r="M61" s="7"/>
      <c r="N61" s="7"/>
      <c r="O61" s="7"/>
      <c r="P61" s="7"/>
      <c r="Q61" s="7"/>
      <c r="R61" s="7"/>
      <c r="S61" s="7"/>
      <c r="T61" s="9"/>
      <c r="U61" s="9"/>
      <c r="V61" s="9"/>
      <c r="W61" s="9"/>
      <c r="X61" s="9"/>
      <c r="Y61" s="9"/>
      <c r="Z61" s="7">
        <f>SUM(K61:Y61)</f>
        <v>0</v>
      </c>
      <c r="AA61" s="7">
        <f>F61-Z61</f>
        <v>100</v>
      </c>
    </row>
    <row r="62" spans="1:27" ht="31.5">
      <c r="A62" s="7">
        <v>22</v>
      </c>
      <c r="C62" s="53" t="s">
        <v>120</v>
      </c>
      <c r="D62" s="7"/>
      <c r="E62" s="19" t="s">
        <v>18</v>
      </c>
      <c r="F62" s="44">
        <v>100</v>
      </c>
      <c r="G62" s="45">
        <v>80</v>
      </c>
      <c r="H62" s="49">
        <v>8000</v>
      </c>
      <c r="I62" s="29"/>
      <c r="J62" s="19" t="s">
        <v>121</v>
      </c>
      <c r="K62" s="7"/>
      <c r="L62" s="30"/>
      <c r="M62" s="7"/>
      <c r="N62" s="7"/>
      <c r="O62" s="7"/>
      <c r="P62" s="7"/>
      <c r="Q62" s="7"/>
      <c r="R62" s="7"/>
      <c r="S62" s="7"/>
      <c r="T62" s="9"/>
      <c r="U62" s="9"/>
      <c r="V62" s="9"/>
      <c r="W62" s="9"/>
      <c r="X62" s="9"/>
      <c r="Y62" s="9"/>
      <c r="Z62" s="7">
        <f>SUM(K62:Y62)</f>
        <v>0</v>
      </c>
      <c r="AA62" s="7">
        <f>F62-Z62</f>
        <v>100</v>
      </c>
    </row>
    <row r="63" spans="1:27" ht="15.75">
      <c r="A63" s="7">
        <v>23</v>
      </c>
      <c r="C63" s="51" t="s">
        <v>122</v>
      </c>
      <c r="D63" s="7"/>
      <c r="E63" s="16" t="s">
        <v>18</v>
      </c>
      <c r="F63" s="42">
        <v>500</v>
      </c>
      <c r="G63" s="43">
        <v>0.3</v>
      </c>
      <c r="H63" s="48">
        <v>150</v>
      </c>
      <c r="I63" s="29"/>
      <c r="J63" s="19" t="s">
        <v>123</v>
      </c>
      <c r="K63" s="7"/>
      <c r="L63" s="30"/>
      <c r="M63" s="7"/>
      <c r="N63" s="7"/>
      <c r="O63" s="7"/>
      <c r="P63" s="7"/>
      <c r="Q63" s="7"/>
      <c r="R63" s="7"/>
      <c r="S63" s="7"/>
      <c r="T63" s="9"/>
      <c r="U63" s="9"/>
      <c r="V63" s="9"/>
      <c r="W63" s="9"/>
      <c r="X63" s="9"/>
      <c r="Y63" s="9"/>
      <c r="Z63" s="7">
        <f>SUM(K63:Y63)</f>
        <v>0</v>
      </c>
      <c r="AA63" s="7">
        <f>F63-Z63</f>
        <v>500</v>
      </c>
    </row>
    <row r="64" spans="1:27" ht="15.75">
      <c r="A64" s="17">
        <v>23</v>
      </c>
      <c r="C64" s="52" t="s">
        <v>157</v>
      </c>
      <c r="D64" s="7"/>
      <c r="E64" s="16" t="s">
        <v>87</v>
      </c>
      <c r="F64" s="42">
        <v>25000</v>
      </c>
      <c r="G64" s="43">
        <v>0.18</v>
      </c>
      <c r="H64" s="48">
        <v>4500</v>
      </c>
      <c r="I64" s="29"/>
      <c r="J64" s="19" t="s">
        <v>123</v>
      </c>
      <c r="K64" s="7"/>
      <c r="L64" s="30"/>
      <c r="M64" s="7"/>
      <c r="N64" s="7"/>
      <c r="O64" s="7"/>
      <c r="P64" s="7"/>
      <c r="Q64" s="7"/>
      <c r="R64" s="7"/>
      <c r="S64" s="7"/>
      <c r="T64" s="9"/>
      <c r="U64" s="9"/>
      <c r="V64" s="9"/>
      <c r="W64" s="9"/>
      <c r="X64" s="9"/>
      <c r="Y64" s="9"/>
      <c r="Z64" s="7">
        <f>SUM(K64:Y64)</f>
        <v>0</v>
      </c>
      <c r="AA64" s="7">
        <f>F64-Z64</f>
        <v>25000</v>
      </c>
    </row>
    <row r="65" spans="1:27" ht="31.5">
      <c r="A65" s="17">
        <v>25</v>
      </c>
      <c r="C65" s="52" t="s">
        <v>147</v>
      </c>
      <c r="D65" s="7"/>
      <c r="E65" s="7" t="s">
        <v>18</v>
      </c>
      <c r="F65" s="42">
        <v>400</v>
      </c>
      <c r="G65" s="43">
        <v>3.5</v>
      </c>
      <c r="H65" s="48">
        <v>1400</v>
      </c>
      <c r="I65" s="29"/>
      <c r="J65" s="19" t="s">
        <v>124</v>
      </c>
      <c r="K65" s="7"/>
      <c r="L65" s="30"/>
      <c r="M65" s="7"/>
      <c r="N65" s="7"/>
      <c r="O65" s="7"/>
      <c r="P65" s="7"/>
      <c r="Q65" s="7"/>
      <c r="R65" s="7"/>
      <c r="S65" s="7"/>
      <c r="T65" s="9"/>
      <c r="U65" s="9"/>
      <c r="V65" s="9"/>
      <c r="W65" s="9"/>
      <c r="X65" s="9"/>
      <c r="Y65" s="9"/>
      <c r="Z65" s="7">
        <f>SUM(K65:Y65)</f>
        <v>0</v>
      </c>
      <c r="AA65" s="7">
        <f>F65-Z65</f>
        <v>400</v>
      </c>
    </row>
    <row r="66" spans="1:27" ht="15.75">
      <c r="A66" s="7">
        <v>26</v>
      </c>
      <c r="C66" s="54" t="s">
        <v>125</v>
      </c>
      <c r="D66" s="7"/>
      <c r="E66" s="13" t="s">
        <v>18</v>
      </c>
      <c r="F66" s="46">
        <v>100</v>
      </c>
      <c r="G66" s="47">
        <v>7.9</v>
      </c>
      <c r="H66" s="50">
        <v>790</v>
      </c>
      <c r="I66" s="29"/>
      <c r="J66" s="15" t="s">
        <v>127</v>
      </c>
      <c r="K66" s="7"/>
      <c r="L66" s="30"/>
      <c r="M66" s="7"/>
      <c r="N66" s="7"/>
      <c r="O66" s="7"/>
      <c r="P66" s="7"/>
      <c r="Q66" s="7"/>
      <c r="R66" s="7"/>
      <c r="S66" s="7"/>
      <c r="T66" s="9"/>
      <c r="U66" s="9"/>
      <c r="V66" s="9"/>
      <c r="W66" s="9"/>
      <c r="X66" s="9"/>
      <c r="Y66" s="9"/>
      <c r="Z66" s="7">
        <f>SUM(K66:Y66)</f>
        <v>0</v>
      </c>
      <c r="AA66" s="7">
        <f>F66-Z66</f>
        <v>100</v>
      </c>
    </row>
    <row r="67" spans="1:27" ht="15.75">
      <c r="A67" s="7">
        <v>26</v>
      </c>
      <c r="C67" s="54" t="s">
        <v>126</v>
      </c>
      <c r="D67" s="7"/>
      <c r="E67" s="13" t="s">
        <v>18</v>
      </c>
      <c r="F67" s="46">
        <v>100</v>
      </c>
      <c r="G67" s="47">
        <v>17.899999999999999</v>
      </c>
      <c r="H67" s="50">
        <v>1790</v>
      </c>
      <c r="I67" s="29"/>
      <c r="J67" s="15" t="s">
        <v>127</v>
      </c>
      <c r="K67" s="7"/>
      <c r="L67" s="30"/>
      <c r="M67" s="7"/>
      <c r="N67" s="7"/>
      <c r="O67" s="7"/>
      <c r="P67" s="7"/>
      <c r="Q67" s="7"/>
      <c r="R67" s="7"/>
      <c r="S67" s="7"/>
      <c r="T67" s="9"/>
      <c r="U67" s="9"/>
      <c r="V67" s="9"/>
      <c r="W67" s="9"/>
      <c r="X67" s="9"/>
      <c r="Y67" s="9"/>
      <c r="Z67" s="7">
        <f>SUM(K67:Y67)</f>
        <v>0</v>
      </c>
      <c r="AA67" s="7">
        <f>F67-Z67</f>
        <v>100</v>
      </c>
    </row>
    <row r="68" spans="1:27" ht="15.75">
      <c r="A68" s="17">
        <v>27</v>
      </c>
      <c r="C68" s="55" t="s">
        <v>158</v>
      </c>
      <c r="D68" s="7"/>
      <c r="E68" s="13" t="s">
        <v>18</v>
      </c>
      <c r="F68" s="46">
        <v>10000</v>
      </c>
      <c r="G68" s="47">
        <v>7.5</v>
      </c>
      <c r="H68" s="50">
        <v>75000</v>
      </c>
      <c r="I68" s="29"/>
      <c r="J68" s="15" t="s">
        <v>128</v>
      </c>
      <c r="K68" s="7"/>
      <c r="L68" s="30"/>
      <c r="M68" s="7"/>
      <c r="N68" s="7"/>
      <c r="O68" s="7"/>
      <c r="P68" s="7"/>
      <c r="Q68" s="7"/>
      <c r="R68" s="7"/>
      <c r="S68" s="7"/>
      <c r="T68" s="9"/>
      <c r="U68" s="9"/>
      <c r="V68" s="9"/>
      <c r="W68" s="9"/>
      <c r="X68" s="9"/>
      <c r="Y68" s="9"/>
      <c r="Z68" s="7">
        <f>SUM(K68:Y68)</f>
        <v>0</v>
      </c>
      <c r="AA68" s="7">
        <f>F68-Z68</f>
        <v>10000</v>
      </c>
    </row>
    <row r="69" spans="1:27" ht="15.75">
      <c r="A69" s="7">
        <v>31</v>
      </c>
      <c r="C69" s="54" t="s">
        <v>129</v>
      </c>
      <c r="D69" s="7"/>
      <c r="E69" s="13" t="s">
        <v>18</v>
      </c>
      <c r="F69" s="46">
        <v>5000</v>
      </c>
      <c r="G69" s="47">
        <v>29</v>
      </c>
      <c r="H69" s="50">
        <v>145000</v>
      </c>
      <c r="I69" s="29"/>
      <c r="J69" s="15" t="s">
        <v>130</v>
      </c>
      <c r="K69" s="7"/>
      <c r="L69" s="30"/>
      <c r="M69" s="7"/>
      <c r="N69" s="7"/>
      <c r="O69" s="7"/>
      <c r="P69" s="7"/>
      <c r="Q69" s="7"/>
      <c r="R69" s="7"/>
      <c r="S69" s="7"/>
      <c r="T69" s="9"/>
      <c r="U69" s="9"/>
      <c r="V69" s="9"/>
      <c r="W69" s="9"/>
      <c r="X69" s="9"/>
      <c r="Y69" s="9"/>
      <c r="Z69" s="7">
        <f>SUM(K69:Y69)</f>
        <v>0</v>
      </c>
      <c r="AA69" s="7">
        <f>F69-Z69</f>
        <v>5000</v>
      </c>
    </row>
    <row r="70" spans="1:27" ht="15.75">
      <c r="A70" s="7">
        <v>32</v>
      </c>
      <c r="C70" s="54" t="s">
        <v>156</v>
      </c>
      <c r="D70" s="7"/>
      <c r="E70" s="13" t="s">
        <v>18</v>
      </c>
      <c r="F70" s="46">
        <v>500</v>
      </c>
      <c r="G70" s="47">
        <v>0.11</v>
      </c>
      <c r="H70" s="50">
        <v>55</v>
      </c>
      <c r="I70" s="29"/>
      <c r="J70" s="15" t="s">
        <v>133</v>
      </c>
      <c r="K70" s="7"/>
      <c r="L70" s="30"/>
      <c r="M70" s="7"/>
      <c r="N70" s="7"/>
      <c r="O70" s="7"/>
      <c r="P70" s="7"/>
      <c r="Q70" s="7"/>
      <c r="R70" s="7"/>
      <c r="S70" s="7"/>
      <c r="T70" s="9"/>
      <c r="U70" s="9"/>
      <c r="V70" s="9"/>
      <c r="W70" s="9"/>
      <c r="X70" s="9"/>
      <c r="Y70" s="9"/>
      <c r="Z70" s="7">
        <f t="shared" ref="Z70:Z82" si="3">SUM(K70:Y70)</f>
        <v>0</v>
      </c>
      <c r="AA70" s="7">
        <f>F70-Z70</f>
        <v>500</v>
      </c>
    </row>
    <row r="71" spans="1:27" ht="15.75">
      <c r="A71" s="7">
        <v>32</v>
      </c>
      <c r="C71" s="54" t="s">
        <v>131</v>
      </c>
      <c r="D71" s="7"/>
      <c r="E71" s="13" t="s">
        <v>18</v>
      </c>
      <c r="F71" s="46">
        <v>500</v>
      </c>
      <c r="G71" s="47">
        <v>1.5</v>
      </c>
      <c r="H71" s="50">
        <v>750</v>
      </c>
      <c r="I71" s="29"/>
      <c r="J71" s="15" t="s">
        <v>133</v>
      </c>
      <c r="K71" s="7"/>
      <c r="L71" s="30"/>
      <c r="M71" s="7"/>
      <c r="N71" s="7"/>
      <c r="O71" s="7"/>
      <c r="P71" s="7"/>
      <c r="Q71" s="7"/>
      <c r="R71" s="7"/>
      <c r="S71" s="7"/>
      <c r="T71" s="9"/>
      <c r="U71" s="9"/>
      <c r="V71" s="9"/>
      <c r="W71" s="9"/>
      <c r="X71" s="9"/>
      <c r="Y71" s="9"/>
      <c r="Z71" s="7">
        <f t="shared" si="3"/>
        <v>0</v>
      </c>
      <c r="AA71" s="7">
        <f>F71-Z71</f>
        <v>500</v>
      </c>
    </row>
    <row r="72" spans="1:27" ht="15.75">
      <c r="A72" s="7">
        <v>32</v>
      </c>
      <c r="C72" s="54" t="s">
        <v>132</v>
      </c>
      <c r="D72" s="7"/>
      <c r="E72" s="13" t="s">
        <v>87</v>
      </c>
      <c r="F72" s="46">
        <v>500</v>
      </c>
      <c r="G72" s="47">
        <v>0.1</v>
      </c>
      <c r="H72" s="50">
        <v>50</v>
      </c>
      <c r="I72" s="29"/>
      <c r="J72" s="15" t="s">
        <v>133</v>
      </c>
      <c r="K72" s="7"/>
      <c r="L72" s="30"/>
      <c r="M72" s="7"/>
      <c r="N72" s="7"/>
      <c r="O72" s="7"/>
      <c r="P72" s="7"/>
      <c r="Q72" s="7"/>
      <c r="R72" s="7"/>
      <c r="S72" s="7"/>
      <c r="T72" s="9"/>
      <c r="U72" s="9"/>
      <c r="V72" s="9"/>
      <c r="W72" s="9"/>
      <c r="X72" s="9"/>
      <c r="Y72" s="9"/>
      <c r="Z72" s="7">
        <f t="shared" si="3"/>
        <v>0</v>
      </c>
      <c r="AA72" s="7">
        <f>F72-Z72</f>
        <v>500</v>
      </c>
    </row>
    <row r="73" spans="1:27" ht="15.75">
      <c r="A73" s="7">
        <v>33</v>
      </c>
      <c r="C73" s="54" t="s">
        <v>134</v>
      </c>
      <c r="D73" s="7"/>
      <c r="E73" s="13" t="s">
        <v>18</v>
      </c>
      <c r="F73" s="46">
        <v>800</v>
      </c>
      <c r="G73" s="47">
        <v>3.5</v>
      </c>
      <c r="H73" s="50">
        <v>2800</v>
      </c>
      <c r="I73" s="29"/>
      <c r="J73" s="15" t="s">
        <v>111</v>
      </c>
      <c r="K73" s="7"/>
      <c r="L73" s="30"/>
      <c r="M73" s="7"/>
      <c r="N73" s="7"/>
      <c r="O73" s="7"/>
      <c r="P73" s="7"/>
      <c r="Q73" s="7"/>
      <c r="R73" s="7"/>
      <c r="S73" s="7"/>
      <c r="T73" s="9"/>
      <c r="U73" s="9"/>
      <c r="V73" s="9"/>
      <c r="W73" s="9"/>
      <c r="X73" s="9"/>
      <c r="Y73" s="9"/>
      <c r="Z73" s="7">
        <f t="shared" si="3"/>
        <v>0</v>
      </c>
      <c r="AA73" s="7">
        <f>F73-Z73</f>
        <v>800</v>
      </c>
    </row>
    <row r="74" spans="1:27" ht="15.75">
      <c r="A74" s="7">
        <v>34</v>
      </c>
      <c r="C74" s="54" t="s">
        <v>136</v>
      </c>
      <c r="D74" s="7"/>
      <c r="E74" s="13" t="s">
        <v>18</v>
      </c>
      <c r="F74" s="46">
        <v>5</v>
      </c>
      <c r="G74" s="47">
        <v>50</v>
      </c>
      <c r="H74" s="50">
        <v>250</v>
      </c>
      <c r="I74" s="29"/>
      <c r="J74" s="15" t="s">
        <v>137</v>
      </c>
      <c r="K74" s="7"/>
      <c r="L74" s="30"/>
      <c r="M74" s="7"/>
      <c r="N74" s="7"/>
      <c r="O74" s="7"/>
      <c r="P74" s="7"/>
      <c r="Q74" s="7"/>
      <c r="R74" s="7"/>
      <c r="S74" s="7"/>
      <c r="T74" s="9"/>
      <c r="U74" s="9"/>
      <c r="V74" s="9"/>
      <c r="W74" s="9"/>
      <c r="X74" s="9"/>
      <c r="Y74" s="9"/>
      <c r="Z74" s="7">
        <f t="shared" si="3"/>
        <v>0</v>
      </c>
      <c r="AA74" s="7">
        <f>F74-Z74</f>
        <v>5</v>
      </c>
    </row>
    <row r="75" spans="1:27" ht="15.75">
      <c r="A75" s="7">
        <v>34</v>
      </c>
      <c r="C75" s="54" t="s">
        <v>135</v>
      </c>
      <c r="D75" s="7"/>
      <c r="E75" s="13" t="s">
        <v>18</v>
      </c>
      <c r="F75" s="46">
        <v>20</v>
      </c>
      <c r="G75" s="47">
        <v>10</v>
      </c>
      <c r="H75" s="50">
        <v>200</v>
      </c>
      <c r="I75" s="29"/>
      <c r="J75" s="15" t="s">
        <v>137</v>
      </c>
      <c r="K75" s="7"/>
      <c r="L75" s="30"/>
      <c r="M75" s="7"/>
      <c r="N75" s="7"/>
      <c r="O75" s="7"/>
      <c r="P75" s="7"/>
      <c r="Q75" s="7"/>
      <c r="R75" s="7"/>
      <c r="S75" s="7"/>
      <c r="T75" s="9"/>
      <c r="U75" s="9"/>
      <c r="V75" s="9"/>
      <c r="W75" s="9"/>
      <c r="X75" s="9"/>
      <c r="Y75" s="9"/>
      <c r="Z75" s="7">
        <f t="shared" si="3"/>
        <v>0</v>
      </c>
      <c r="AA75" s="7">
        <f>F75-Z75</f>
        <v>20</v>
      </c>
    </row>
    <row r="76" spans="1:27" ht="15.75">
      <c r="A76" s="7">
        <v>35</v>
      </c>
      <c r="C76" s="54" t="s">
        <v>138</v>
      </c>
      <c r="D76" s="7"/>
      <c r="E76" s="13" t="s">
        <v>18</v>
      </c>
      <c r="F76" s="46">
        <v>100</v>
      </c>
      <c r="G76" s="47">
        <v>19.899999999999999</v>
      </c>
      <c r="H76" s="50">
        <v>1990</v>
      </c>
      <c r="I76" s="29"/>
      <c r="J76" s="15" t="s">
        <v>139</v>
      </c>
      <c r="K76" s="7"/>
      <c r="L76" s="30"/>
      <c r="M76" s="7"/>
      <c r="N76" s="7"/>
      <c r="O76" s="7"/>
      <c r="P76" s="7"/>
      <c r="Q76" s="7"/>
      <c r="R76" s="7"/>
      <c r="S76" s="7"/>
      <c r="T76" s="9"/>
      <c r="U76" s="9"/>
      <c r="V76" s="9"/>
      <c r="W76" s="9"/>
      <c r="X76" s="9"/>
      <c r="Y76" s="9"/>
      <c r="Z76" s="7">
        <f t="shared" si="3"/>
        <v>0</v>
      </c>
      <c r="AA76" s="7">
        <f>F76-Z76</f>
        <v>100</v>
      </c>
    </row>
    <row r="77" spans="1:27" ht="15.75">
      <c r="A77" s="7">
        <v>36</v>
      </c>
      <c r="C77" s="63" t="s">
        <v>140</v>
      </c>
      <c r="D77" s="7"/>
      <c r="E77" s="14" t="s">
        <v>18</v>
      </c>
      <c r="F77" s="46">
        <v>40230</v>
      </c>
      <c r="G77" s="56">
        <v>1.3220000000000001</v>
      </c>
      <c r="H77" s="50">
        <v>53184.06</v>
      </c>
      <c r="I77" s="29"/>
      <c r="J77" s="31" t="s">
        <v>146</v>
      </c>
      <c r="K77" s="7"/>
      <c r="L77" s="30"/>
      <c r="M77" s="7"/>
      <c r="N77" s="7"/>
      <c r="O77" s="7"/>
      <c r="P77" s="7"/>
      <c r="Q77" s="7"/>
      <c r="R77" s="7"/>
      <c r="S77" s="7"/>
      <c r="T77" s="9"/>
      <c r="U77" s="9"/>
      <c r="V77" s="9"/>
      <c r="W77" s="9"/>
      <c r="X77" s="9"/>
      <c r="Y77" s="9"/>
      <c r="Z77" s="7">
        <f t="shared" si="3"/>
        <v>0</v>
      </c>
      <c r="AA77" s="7">
        <f>F77-Z77</f>
        <v>40230</v>
      </c>
    </row>
    <row r="78" spans="1:27" ht="15.75">
      <c r="A78" s="7">
        <v>36</v>
      </c>
      <c r="C78" s="63" t="s">
        <v>141</v>
      </c>
      <c r="D78" s="7"/>
      <c r="E78" s="14" t="s">
        <v>18</v>
      </c>
      <c r="F78" s="46">
        <v>20100</v>
      </c>
      <c r="G78" s="56">
        <v>5.0999999999999996</v>
      </c>
      <c r="H78" s="50">
        <v>102510</v>
      </c>
      <c r="I78" s="29"/>
      <c r="J78" s="31" t="s">
        <v>146</v>
      </c>
      <c r="K78" s="7"/>
      <c r="L78" s="30"/>
      <c r="M78" s="7"/>
      <c r="N78" s="7"/>
      <c r="O78" s="7"/>
      <c r="P78" s="7"/>
      <c r="Q78" s="7"/>
      <c r="R78" s="7"/>
      <c r="S78" s="7"/>
      <c r="T78" s="9"/>
      <c r="U78" s="9"/>
      <c r="V78" s="9"/>
      <c r="W78" s="9"/>
      <c r="X78" s="9"/>
      <c r="Y78" s="9"/>
      <c r="Z78" s="7">
        <f t="shared" si="3"/>
        <v>0</v>
      </c>
      <c r="AA78" s="7">
        <f>F78-Z78</f>
        <v>20100</v>
      </c>
    </row>
    <row r="79" spans="1:27" ht="15.75">
      <c r="A79" s="7">
        <v>36</v>
      </c>
      <c r="C79" s="63" t="s">
        <v>142</v>
      </c>
      <c r="D79" s="7"/>
      <c r="E79" s="14" t="s">
        <v>18</v>
      </c>
      <c r="F79" s="46">
        <v>7920</v>
      </c>
      <c r="G79" s="56">
        <v>2.8</v>
      </c>
      <c r="H79" s="50">
        <v>22176</v>
      </c>
      <c r="I79" s="29"/>
      <c r="J79" s="31" t="s">
        <v>146</v>
      </c>
      <c r="K79" s="7"/>
      <c r="L79" s="30"/>
      <c r="M79" s="7"/>
      <c r="N79" s="7"/>
      <c r="O79" s="7"/>
      <c r="P79" s="7"/>
      <c r="Q79" s="7"/>
      <c r="R79" s="7"/>
      <c r="S79" s="7"/>
      <c r="T79" s="9"/>
      <c r="U79" s="9"/>
      <c r="V79" s="9"/>
      <c r="W79" s="9"/>
      <c r="X79" s="9"/>
      <c r="Y79" s="9"/>
      <c r="Z79" s="7">
        <f t="shared" si="3"/>
        <v>0</v>
      </c>
      <c r="AA79" s="7">
        <f>F79-Z79</f>
        <v>7920</v>
      </c>
    </row>
    <row r="80" spans="1:27" ht="15.75">
      <c r="A80" s="7">
        <v>36</v>
      </c>
      <c r="C80" s="63" t="s">
        <v>143</v>
      </c>
      <c r="D80" s="7"/>
      <c r="E80" s="14" t="s">
        <v>18</v>
      </c>
      <c r="F80" s="46">
        <v>2500</v>
      </c>
      <c r="G80" s="56">
        <v>6.52</v>
      </c>
      <c r="H80" s="50">
        <v>16300</v>
      </c>
      <c r="I80" s="29"/>
      <c r="J80" s="31" t="s">
        <v>146</v>
      </c>
      <c r="K80" s="7"/>
      <c r="L80" s="30"/>
      <c r="M80" s="7"/>
      <c r="N80" s="7"/>
      <c r="O80" s="7"/>
      <c r="P80" s="7"/>
      <c r="Q80" s="7"/>
      <c r="R80" s="7"/>
      <c r="S80" s="7"/>
      <c r="T80" s="9"/>
      <c r="U80" s="9"/>
      <c r="V80" s="9"/>
      <c r="W80" s="9"/>
      <c r="X80" s="9"/>
      <c r="Y80" s="9"/>
      <c r="Z80" s="7">
        <f t="shared" si="3"/>
        <v>0</v>
      </c>
      <c r="AA80" s="7">
        <f>F80-Z80</f>
        <v>2500</v>
      </c>
    </row>
    <row r="81" spans="1:27" ht="15.75">
      <c r="A81" s="7">
        <v>36</v>
      </c>
      <c r="C81" s="63" t="s">
        <v>144</v>
      </c>
      <c r="D81" s="7"/>
      <c r="E81" s="14" t="s">
        <v>18</v>
      </c>
      <c r="F81" s="46">
        <v>300000</v>
      </c>
      <c r="G81" s="56">
        <v>1.61</v>
      </c>
      <c r="H81" s="50">
        <v>483000</v>
      </c>
      <c r="I81" s="29"/>
      <c r="J81" s="31" t="s">
        <v>146</v>
      </c>
      <c r="K81" s="7"/>
      <c r="L81" s="30"/>
      <c r="M81" s="7"/>
      <c r="N81" s="7"/>
      <c r="O81" s="7"/>
      <c r="P81" s="7"/>
      <c r="Q81" s="7"/>
      <c r="R81" s="7"/>
      <c r="S81" s="7"/>
      <c r="T81" s="9"/>
      <c r="U81" s="9"/>
      <c r="V81" s="9"/>
      <c r="W81" s="9"/>
      <c r="X81" s="9"/>
      <c r="Y81" s="9"/>
      <c r="Z81" s="7">
        <f t="shared" si="3"/>
        <v>0</v>
      </c>
      <c r="AA81" s="7">
        <f>F81-Z81</f>
        <v>300000</v>
      </c>
    </row>
    <row r="82" spans="1:27" ht="35.25" customHeight="1">
      <c r="A82" s="7">
        <v>36</v>
      </c>
      <c r="C82" s="63" t="s">
        <v>145</v>
      </c>
      <c r="D82" s="7"/>
      <c r="E82" s="64" t="s">
        <v>168</v>
      </c>
      <c r="F82" s="65"/>
      <c r="G82" s="66"/>
      <c r="H82" s="50">
        <v>121890.61</v>
      </c>
      <c r="I82" s="29"/>
      <c r="J82" s="31" t="s">
        <v>146</v>
      </c>
      <c r="K82" s="7"/>
      <c r="L82" s="30"/>
      <c r="M82" s="7"/>
      <c r="N82" s="7"/>
      <c r="O82" s="7"/>
      <c r="P82" s="7"/>
      <c r="Q82" s="7"/>
      <c r="R82" s="7"/>
      <c r="S82" s="7"/>
      <c r="T82" s="9"/>
      <c r="U82" s="9"/>
      <c r="V82" s="9"/>
      <c r="W82" s="9"/>
      <c r="X82" s="9"/>
      <c r="Y82" s="9"/>
      <c r="Z82" s="7">
        <f t="shared" si="3"/>
        <v>0</v>
      </c>
      <c r="AA82" s="7"/>
    </row>
    <row r="84" spans="1:27">
      <c r="G84" s="28"/>
    </row>
  </sheetData>
  <autoFilter ref="B2:AA82">
    <filterColumn colId="13"/>
    <filterColumn colId="14"/>
    <filterColumn colId="15"/>
    <filterColumn colId="16"/>
    <filterColumn colId="17"/>
    <filterColumn colId="18"/>
    <filterColumn colId="19"/>
    <filterColumn colId="20"/>
    <filterColumn colId="21"/>
    <filterColumn colId="22"/>
    <filterColumn colId="23"/>
    <filterColumn colId="25"/>
  </autoFilter>
  <mergeCells count="5">
    <mergeCell ref="E82:G82"/>
    <mergeCell ref="B1:J1"/>
    <mergeCell ref="B3:B13"/>
    <mergeCell ref="B14:B25"/>
    <mergeCell ref="B26:B3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სრული</vt:lpstr>
      <vt:lpstr>სრული!_GoBack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dcterms:created xsi:type="dcterms:W3CDTF">2020-02-29T13:55:11Z</dcterms:created>
  <dcterms:modified xsi:type="dcterms:W3CDTF">2020-03-19T15:23:06Z</dcterms:modified>
</cp:coreProperties>
</file>